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0" yWindow="-495" windowWidth="20730" windowHeight="8775" tabRatio="889"/>
  </bookViews>
  <sheets>
    <sheet name="INDICE" sheetId="68" r:id="rId1"/>
    <sheet name="MT_PR" sheetId="69" r:id="rId2"/>
    <sheet name="MT_1" sheetId="16" r:id="rId3"/>
    <sheet name="MT_2" sheetId="17" r:id="rId4"/>
    <sheet name="MT_3" sheetId="18" r:id="rId5"/>
    <sheet name="MT_TBG" sheetId="70" r:id="rId6"/>
    <sheet name="MT_4" sheetId="19" r:id="rId7"/>
    <sheet name="MT_5" sheetId="20" r:id="rId8"/>
    <sheet name="MT_6" sheetId="27" r:id="rId9"/>
    <sheet name="MT_7" sheetId="29" r:id="rId10"/>
    <sheet name="MT_8" sheetId="60" r:id="rId11"/>
    <sheet name="MT_9" sheetId="22" r:id="rId12"/>
    <sheet name="MT_10" sheetId="24" r:id="rId13"/>
    <sheet name="MT_11" sheetId="25" r:id="rId14"/>
    <sheet name="MT_11_" sheetId="59" state="hidden" r:id="rId15"/>
    <sheet name="D_1" sheetId="46" r:id="rId16"/>
    <sheet name="D_2" sheetId="47" r:id="rId17"/>
    <sheet name="D_3 " sheetId="66" r:id="rId18"/>
    <sheet name="D_4 " sheetId="67" r:id="rId19"/>
    <sheet name="PO_PR" sheetId="61" r:id="rId20"/>
    <sheet name="PO_1" sheetId="39" r:id="rId21"/>
    <sheet name="PO_2" sheetId="31" r:id="rId22"/>
    <sheet name="CO_1" sheetId="50" r:id="rId23"/>
    <sheet name="CO_2" sheetId="51" r:id="rId24"/>
    <sheet name="CO_3" sheetId="52" r:id="rId25"/>
    <sheet name="CO_4" sheetId="53" r:id="rId26"/>
    <sheet name="CO_5" sheetId="54" r:id="rId27"/>
  </sheets>
  <calcPr calcId="162913"/>
</workbook>
</file>

<file path=xl/calcChain.xml><?xml version="1.0" encoding="utf-8"?>
<calcChain xmlns="http://schemas.openxmlformats.org/spreadsheetml/2006/main">
  <c r="I5" i="29" l="1"/>
  <c r="D6" i="17" l="1"/>
  <c r="E6" i="17"/>
  <c r="F6" i="17"/>
  <c r="G6" i="17"/>
  <c r="H6" i="17"/>
  <c r="C6" i="17"/>
  <c r="D31" i="39" l="1"/>
  <c r="D34" i="39"/>
  <c r="D33" i="39"/>
  <c r="D30" i="39"/>
  <c r="D32" i="39"/>
  <c r="D29" i="39"/>
  <c r="C34" i="39"/>
  <c r="C33" i="39"/>
  <c r="C30" i="39"/>
  <c r="C31" i="39"/>
  <c r="C32" i="39"/>
  <c r="C29" i="39"/>
  <c r="M75" i="61" l="1"/>
  <c r="B24" i="59"/>
  <c r="D24" i="59"/>
  <c r="F24" i="59"/>
  <c r="H24" i="59"/>
  <c r="B25" i="59"/>
  <c r="F21" i="59" l="1"/>
  <c r="G14" i="59" s="1"/>
  <c r="H21" i="59"/>
  <c r="I11" i="59" s="1"/>
  <c r="D21" i="59"/>
  <c r="E20" i="59" s="1"/>
  <c r="B21" i="59"/>
  <c r="C10" i="59" s="1"/>
  <c r="M20" i="59"/>
  <c r="L20" i="59"/>
  <c r="K20" i="59"/>
  <c r="C20" i="59"/>
  <c r="M19" i="59"/>
  <c r="L19" i="59"/>
  <c r="K19" i="59"/>
  <c r="C19" i="59"/>
  <c r="M18" i="59"/>
  <c r="L18" i="59"/>
  <c r="K18" i="59"/>
  <c r="C18" i="59"/>
  <c r="M17" i="59"/>
  <c r="L17" i="59"/>
  <c r="K17" i="59"/>
  <c r="C17" i="59"/>
  <c r="M16" i="59"/>
  <c r="L16" i="59"/>
  <c r="K16" i="59"/>
  <c r="C16" i="59"/>
  <c r="M15" i="59"/>
  <c r="L15" i="59"/>
  <c r="K15" i="59"/>
  <c r="C15" i="59"/>
  <c r="M14" i="59"/>
  <c r="L14" i="59"/>
  <c r="K14" i="59"/>
  <c r="C14" i="59"/>
  <c r="M13" i="59"/>
  <c r="L13" i="59"/>
  <c r="K13" i="59"/>
  <c r="C13" i="59"/>
  <c r="M12" i="59"/>
  <c r="L12" i="59"/>
  <c r="K12" i="59"/>
  <c r="C12" i="59"/>
  <c r="M11" i="59"/>
  <c r="L11" i="59"/>
  <c r="K11" i="59"/>
  <c r="C11" i="59"/>
  <c r="M10" i="59"/>
  <c r="L10" i="59"/>
  <c r="K10" i="59"/>
  <c r="G10" i="59"/>
  <c r="M9" i="59"/>
  <c r="L9" i="59"/>
  <c r="K9" i="59"/>
  <c r="C9" i="59"/>
  <c r="M8" i="59"/>
  <c r="L8" i="59"/>
  <c r="K8" i="59"/>
  <c r="C8" i="59"/>
  <c r="M7" i="59"/>
  <c r="L7" i="59"/>
  <c r="K7" i="59"/>
  <c r="C7" i="59"/>
  <c r="W6" i="59"/>
  <c r="U6" i="59"/>
  <c r="S6" i="59"/>
  <c r="Q6" i="59"/>
  <c r="O6" i="59"/>
  <c r="C24" i="59" l="1"/>
  <c r="I8" i="59"/>
  <c r="G17" i="59"/>
  <c r="G18" i="59"/>
  <c r="G13" i="59"/>
  <c r="I19" i="59"/>
  <c r="I15" i="59"/>
  <c r="I12" i="59"/>
  <c r="G9" i="59"/>
  <c r="L21" i="59"/>
  <c r="E13" i="59"/>
  <c r="I16" i="59"/>
  <c r="I20" i="59"/>
  <c r="I7" i="59"/>
  <c r="P6" i="59"/>
  <c r="E10" i="59"/>
  <c r="E18" i="59"/>
  <c r="E9" i="59"/>
  <c r="E17" i="59"/>
  <c r="E14" i="59"/>
  <c r="M21" i="59"/>
  <c r="C21" i="59"/>
  <c r="G7" i="59"/>
  <c r="G24" i="59" s="1"/>
  <c r="G8" i="59"/>
  <c r="G11" i="59"/>
  <c r="G12" i="59"/>
  <c r="G15" i="59"/>
  <c r="G16" i="59"/>
  <c r="G19" i="59"/>
  <c r="G20" i="59"/>
  <c r="K21" i="59"/>
  <c r="E7" i="59"/>
  <c r="I9" i="59"/>
  <c r="E11" i="59"/>
  <c r="I13" i="59"/>
  <c r="E15" i="59"/>
  <c r="I17" i="59"/>
  <c r="E19" i="59"/>
  <c r="E8" i="59"/>
  <c r="I10" i="59"/>
  <c r="E12" i="59"/>
  <c r="I14" i="59"/>
  <c r="E16" i="59"/>
  <c r="I18" i="59"/>
  <c r="I24" i="59" l="1"/>
  <c r="E24" i="59"/>
  <c r="I21" i="59"/>
  <c r="V6" i="59"/>
  <c r="T6" i="59"/>
  <c r="X6" i="59"/>
  <c r="G21" i="59"/>
  <c r="E21" i="59"/>
  <c r="R6" i="59"/>
</calcChain>
</file>

<file path=xl/sharedStrings.xml><?xml version="1.0" encoding="utf-8"?>
<sst xmlns="http://schemas.openxmlformats.org/spreadsheetml/2006/main" count="424" uniqueCount="180">
  <si>
    <t xml:space="preserve">Total  6 aglomerados urbanos </t>
  </si>
  <si>
    <t>Hogares</t>
  </si>
  <si>
    <t>INDICE</t>
  </si>
  <si>
    <t>Total</t>
  </si>
  <si>
    <t>Personas</t>
  </si>
  <si>
    <t>Resto de Buenos Aires</t>
  </si>
  <si>
    <t>Total Buenos Aires</t>
  </si>
  <si>
    <t>Área geográfica</t>
  </si>
  <si>
    <t>En Porcentaje</t>
  </si>
  <si>
    <t xml:space="preserve">Tasa de Actividad </t>
  </si>
  <si>
    <t xml:space="preserve">Tasa de Empleo </t>
  </si>
  <si>
    <t xml:space="preserve">Tasa de Desocupación </t>
  </si>
  <si>
    <t>Tasa de ocupados demandantes</t>
  </si>
  <si>
    <t>Tasas de subocupación demandante y no demandante</t>
  </si>
  <si>
    <t>Subocupación demandante</t>
  </si>
  <si>
    <t>Subocupación No demandante</t>
  </si>
  <si>
    <t>MERCADO DE TRABAJO</t>
  </si>
  <si>
    <t xml:space="preserve">Tasa de actividad </t>
  </si>
  <si>
    <t xml:space="preserve">   Tasa de actividad de mujeres</t>
  </si>
  <si>
    <t xml:space="preserve">   Tasa de actividad de varones</t>
  </si>
  <si>
    <t xml:space="preserve">   Tasa de actividad mujeres hasta 29 años</t>
  </si>
  <si>
    <t xml:space="preserve">   Tasa de actividad mujeres de 30 a 64 años</t>
  </si>
  <si>
    <t xml:space="preserve">   Tasa de actividad varones hasta 29 años</t>
  </si>
  <si>
    <t xml:space="preserve">   Tasa de actividad varones de 30 a 64 años</t>
  </si>
  <si>
    <t>Tasa de empleo</t>
  </si>
  <si>
    <t xml:space="preserve">   Tasa de empleo de mujeres</t>
  </si>
  <si>
    <t xml:space="preserve">   Tasa de empleo de varones</t>
  </si>
  <si>
    <t xml:space="preserve">   Tasa de empleo mujeres hasta 29 años</t>
  </si>
  <si>
    <t xml:space="preserve">   Tasa de empleo mujeres de 30 a 64 años</t>
  </si>
  <si>
    <t xml:space="preserve">   Tasa de empleo varones hasta 29 años</t>
  </si>
  <si>
    <t xml:space="preserve">   Tasa de empleo varones de 30 a 64 años</t>
  </si>
  <si>
    <t>Tasa de desocupación</t>
  </si>
  <si>
    <t xml:space="preserve">   Tasa de desocupación de mujeres</t>
  </si>
  <si>
    <t xml:space="preserve">   Tasa de desocupación de varones</t>
  </si>
  <si>
    <t xml:space="preserve">   Tasa de desocupación mujeres hasta 29 años</t>
  </si>
  <si>
    <t xml:space="preserve">   Tasa de desocupación mujeres de 30 a 64 años</t>
  </si>
  <si>
    <t xml:space="preserve">   Tasa de desocupación varones hasta 29 años</t>
  </si>
  <si>
    <t xml:space="preserve">   Tasa de desocupación varones de 30 a 64 años</t>
  </si>
  <si>
    <t>Tasa de sobreocupación horaria</t>
  </si>
  <si>
    <t>Asalariados</t>
  </si>
  <si>
    <t>Asalariados sin descuento jubilatorio</t>
  </si>
  <si>
    <t>Tasa de Desocupación. Indicadores de la población de 14 años y más</t>
  </si>
  <si>
    <t xml:space="preserve"> Tasa de actividad. Indicadores de la población de 14 años y más</t>
  </si>
  <si>
    <t>Tasa de empleo. Indicadores  de la población de 14 años y más</t>
  </si>
  <si>
    <t>Asalariados  y Asalariados sin descuento jubilatorio</t>
  </si>
  <si>
    <t xml:space="preserve">Total 6 aglomerados urbanos </t>
  </si>
  <si>
    <t xml:space="preserve">   Tasa de actividad de mujeres Total 6 aglomerados urbanos </t>
  </si>
  <si>
    <t xml:space="preserve">   Tasa de actividad de varones Total 6 aglomerados urbanos </t>
  </si>
  <si>
    <t xml:space="preserve">   Tasa de empleo de mujeres Total 6 aglomerados urbanos </t>
  </si>
  <si>
    <t xml:space="preserve">   Tasa de empleo de varones Total 6 aglomerados urbanos </t>
  </si>
  <si>
    <t xml:space="preserve">Tasa de Pobreza </t>
  </si>
  <si>
    <t>Personas Pobres</t>
  </si>
  <si>
    <t>Personas Pobres no Indigentes</t>
  </si>
  <si>
    <t>Personas Indigentes</t>
  </si>
  <si>
    <t>En miles</t>
  </si>
  <si>
    <t>Brecha de ingresos por medianas y promedios del ingreso per cápita familiar</t>
  </si>
  <si>
    <t>Coeficiente de Gini del ingreso per cápita familiar</t>
  </si>
  <si>
    <t xml:space="preserve">Tasa de Indigencia </t>
  </si>
  <si>
    <t>EPH</t>
  </si>
  <si>
    <t>Pobreza e indigencia. Población de referencia Provincia de Buenos Aires.</t>
  </si>
  <si>
    <t>Población económicamente activa</t>
  </si>
  <si>
    <t>Población ocupada</t>
  </si>
  <si>
    <t>Población desocupada</t>
  </si>
  <si>
    <t xml:space="preserve">   Tasa de desocupación de mujeres Total 6 aglomerados urbanos </t>
  </si>
  <si>
    <t xml:space="preserve">   Tasa de desocupación de varones Total 6 aglomerados urbanos </t>
  </si>
  <si>
    <t>Asalariados con descuento jubilatorio</t>
  </si>
  <si>
    <t>CONDICIONES DE VIDA</t>
  </si>
  <si>
    <t>Calidad de los materiales de la vivienda</t>
  </si>
  <si>
    <t>Condición de hacinamiento</t>
  </si>
  <si>
    <t>Acceso a servicios públicos</t>
  </si>
  <si>
    <t>Clima educativo del hogar</t>
  </si>
  <si>
    <t>Mediana decil 10 / decil 1</t>
  </si>
  <si>
    <t>Promedio decil 10 / decil 1</t>
  </si>
  <si>
    <t xml:space="preserve">Población según escala de ingreso individual. </t>
  </si>
  <si>
    <t>Total provincia de Buenos Aires EAHU. 3er trimestre de 2016</t>
  </si>
  <si>
    <t>Bajo</t>
  </si>
  <si>
    <t xml:space="preserve">Medio </t>
  </si>
  <si>
    <t>Alto</t>
  </si>
  <si>
    <t>Población sin ingresos</t>
  </si>
  <si>
    <t>Población sin respuesta</t>
  </si>
  <si>
    <t xml:space="preserve">Población ocupada según escala de ingreso de la ocupación principal. </t>
  </si>
  <si>
    <r>
      <t>Ocupados con ingresos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</si>
  <si>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t>Ocupados sin ingresos</t>
  </si>
  <si>
    <r>
      <t xml:space="preserve">Población ocupada </t>
    </r>
    <r>
      <rPr>
        <b/>
        <vertAlign val="superscript"/>
        <sz val="10"/>
        <rFont val="Arial"/>
        <family val="2"/>
      </rPr>
      <t>(1)</t>
    </r>
  </si>
  <si>
    <r>
      <t xml:space="preserve">Población con ingresos </t>
    </r>
    <r>
      <rPr>
        <b/>
        <vertAlign val="superscript"/>
        <sz val="9"/>
        <rFont val="Arial"/>
        <family val="2"/>
      </rPr>
      <t>(1)</t>
    </r>
  </si>
  <si>
    <t xml:space="preserve">Hogares </t>
  </si>
  <si>
    <t>Suficiente</t>
  </si>
  <si>
    <t>Parcialmente insuficiente</t>
  </si>
  <si>
    <t>Insuficiente</t>
  </si>
  <si>
    <t>Sin hacinamiento</t>
  </si>
  <si>
    <t>Menos de 2 personas por cuarto</t>
  </si>
  <si>
    <t>De 2 a 3 personas por cuarto</t>
  </si>
  <si>
    <t>Con hacinamiento crítico</t>
  </si>
  <si>
    <t>Agua corriente</t>
  </si>
  <si>
    <t>Gas de red</t>
  </si>
  <si>
    <t>Cloacas</t>
  </si>
  <si>
    <t>Accede a los tres servicios</t>
  </si>
  <si>
    <t>Hogares según tipo de cobertura médica de sus miembros</t>
  </si>
  <si>
    <t>%</t>
  </si>
  <si>
    <t>Todos con obra social, mutual y/o servicio de emergencia</t>
  </si>
  <si>
    <t>Al menos algún miembro con solo sistema público</t>
  </si>
  <si>
    <t>Alguno con solo sistema público</t>
  </si>
  <si>
    <t>Todos con solo sistema público</t>
  </si>
  <si>
    <t>Clima educativo</t>
  </si>
  <si>
    <t>Muy bajo</t>
  </si>
  <si>
    <t>Medio</t>
  </si>
  <si>
    <t xml:space="preserve">Alto </t>
  </si>
  <si>
    <t>Muy alto</t>
  </si>
  <si>
    <t>Población ocupada segun rama de actividad de la ocupacion principal - 2016 - 2020</t>
  </si>
  <si>
    <t>OTRAS RAMAS</t>
  </si>
  <si>
    <t>fr</t>
  </si>
  <si>
    <t>Activid. Primarias</t>
  </si>
  <si>
    <t>Industria Manufacturera</t>
  </si>
  <si>
    <t>Construccion</t>
  </si>
  <si>
    <t>Comercio</t>
  </si>
  <si>
    <t>Hoteles y Restorants</t>
  </si>
  <si>
    <t>Transporte/Almacen y Comunicac.</t>
  </si>
  <si>
    <t>Servicios Financieros Inmuebles alq. y emp</t>
  </si>
  <si>
    <t>Administ. PC:blica Defensa y Seg. Social</t>
  </si>
  <si>
    <t>Enseñanza</t>
  </si>
  <si>
    <t>Servicios Sociales y de Salud</t>
  </si>
  <si>
    <t>Servicio Doméstico</t>
  </si>
  <si>
    <t>Otros Servicios Comunit. Soc y Par</t>
  </si>
  <si>
    <t>Otras Ramas</t>
  </si>
  <si>
    <t>Activid. no bien especific.</t>
  </si>
  <si>
    <t>Total Ocupados</t>
  </si>
  <si>
    <t>Total Gral</t>
  </si>
  <si>
    <t>Total Desocupados</t>
  </si>
  <si>
    <t>Población ocupada segun rama de actividad de la ocupacion principal - 2016</t>
  </si>
  <si>
    <t>Industria</t>
  </si>
  <si>
    <t>Administración Pública</t>
  </si>
  <si>
    <t>Serv. Sociales y de Salud</t>
  </si>
  <si>
    <t>Serv. Doméstico</t>
  </si>
  <si>
    <t>Transporte</t>
  </si>
  <si>
    <t xml:space="preserve">Personas </t>
  </si>
  <si>
    <t>Pobreza</t>
  </si>
  <si>
    <t>Indigencia</t>
  </si>
  <si>
    <t>Total Población</t>
  </si>
  <si>
    <t>Indicador</t>
  </si>
  <si>
    <t>Porcentaje del ingreso</t>
  </si>
  <si>
    <t>Población por estrato (en miles)</t>
  </si>
  <si>
    <r>
      <t xml:space="preserve">Población total </t>
    </r>
    <r>
      <rPr>
        <b/>
        <vertAlign val="superscript"/>
        <sz val="9"/>
        <rFont val="Arial"/>
        <family val="2"/>
      </rPr>
      <t>(2)</t>
    </r>
  </si>
  <si>
    <t>Estrato                                       Total Buenos Aires</t>
  </si>
  <si>
    <t>RAMA DE ACTIVIDAD</t>
  </si>
  <si>
    <t>AÑO</t>
  </si>
  <si>
    <t>Promedio 3t CBA 2021</t>
  </si>
  <si>
    <t>Promedio 3t CBT 2021</t>
  </si>
  <si>
    <t>Promedio 3t CBA 2020</t>
  </si>
  <si>
    <t>Promedio 3t CBT 2020</t>
  </si>
  <si>
    <t>GBA 01</t>
  </si>
  <si>
    <t>Cuyo  42</t>
  </si>
  <si>
    <t>Pampeana 43</t>
  </si>
  <si>
    <t>Patagonia 44</t>
  </si>
  <si>
    <t>Noreste 41 NEA</t>
  </si>
  <si>
    <t>Noroeste 40 NOA</t>
  </si>
  <si>
    <t>Población de referencia. Total Buenos Aires urbano y Total  6 aglomerados urbanos</t>
  </si>
  <si>
    <t>Tasa de Actividad. Total Buenos Aires urbano y Total  6 aglomerados urbanos</t>
  </si>
  <si>
    <t>Tasa de Empleo.  Total Buenos Aires urbano  y Total  6 aglomerados urbanos</t>
  </si>
  <si>
    <t>Tasa de Desocupación.  Total Buenos Aires urbano  y Total  6 aglomerados urbanos</t>
  </si>
  <si>
    <t xml:space="preserve">Tasas Básicas del Mercado Laboral. Total Buenos Aires urbano </t>
  </si>
  <si>
    <t xml:space="preserve">Tasa de ocupados demandantes. Total Buenos Aires urbano y Total  6 aglomerados urbanos </t>
  </si>
  <si>
    <t xml:space="preserve">Tasas de subocupación demandante y no demandante. Total Buenos Aires urbano y Total  6 aglomerados urbanos      </t>
  </si>
  <si>
    <t>Tasa de sobreocupación horaria. Total Buenos Aires urbano y Total  6 aglomerados urbanos</t>
  </si>
  <si>
    <t xml:space="preserve">Asalariados  y Asalariados sin descuento jubilatorio. Total Buenos Aires urbano </t>
  </si>
  <si>
    <t>Población ocupada según rama de actividad de la ocupación principal – 2016-2019</t>
  </si>
  <si>
    <t>Tasa de actividad. Indicadores de la población de 14 años y más</t>
  </si>
  <si>
    <t xml:space="preserve">DISTRIBUCIÓN DEL INGRESO </t>
  </si>
  <si>
    <t xml:space="preserve">Brecha del ingreso por medianas y promedios del ingreso per cápita familiar </t>
  </si>
  <si>
    <t>Población según escala de ingreso total individual  Ingreso medio por estrato</t>
  </si>
  <si>
    <t xml:space="preserve">Población ocupada según escala de ingreso de la ocupación principal  Ingreso medio por estrato </t>
  </si>
  <si>
    <t>Pobreza. Total Buenos Aires urbano  y Total  6 aglomerados urbanos</t>
  </si>
  <si>
    <t xml:space="preserve">Indigencia. Total Buenos Aires urbano y Total  6 aglomerados urbanos  </t>
  </si>
  <si>
    <t xml:space="preserve">Calidad de los materiales de la vivienda. Total Buenos Aires urbano y Total  6 aglomerados urbanos </t>
  </si>
  <si>
    <t xml:space="preserve">Condición de hacinamiento. Total Buenos Aires urbano y Total  6 aglomerados urbanos  </t>
  </si>
  <si>
    <t xml:space="preserve">Acceso a servicios públicos. Total Buenos Aires urbano y Total  6 aglomerados urbanos </t>
  </si>
  <si>
    <t xml:space="preserve">Cobertura médica. Total Buenos Aires urbano y Total  6 aglomerados urbanos </t>
  </si>
  <si>
    <t xml:space="preserve">Clima educativo del hogar. Total Buenos Aires urbano y Total  6 aglomerados urbanos  </t>
  </si>
  <si>
    <t>POBREZA E INDIGENCIA</t>
  </si>
  <si>
    <t>Tasas básicas de Mercado Laboral</t>
  </si>
  <si>
    <t xml:space="preserve">Tasa de Desocupación. Indicadores de la población de 14 años y más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</si>
</sst>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0.0"/>
    <numFmt numFmtId="168" formatCode="0.0%"/>
    <numFmt numFmtId="169" formatCode="_-* #,##0_-;\-* #,##0_-;_-* &quot;-&quot;??_-;_-@_-"/>
    <numFmt numFmtId="170" formatCode="#,###,"/>
    <numFmt numFmtId="171" formatCode="0.000"/>
    <numFmt numFmtId="172" formatCode="#,##0.0"/>
    <numFmt numFmtId="173" formatCode="#,###.000,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i/>
      <sz val="8"/>
      <color rgb="FF83838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i/>
      <sz val="8"/>
      <color rgb="FF838383"/>
      <name val="Calibri"/>
      <family val="2"/>
    </font>
    <font>
      <sz val="9"/>
      <color rgb="FF000000"/>
      <name val="Calibri"/>
      <family val="2"/>
    </font>
    <font>
      <b/>
      <sz val="9"/>
      <color rgb="FF00839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rgb="FF838383"/>
      </bottom>
      <diagonal/>
    </border>
    <border>
      <left/>
      <right/>
      <top style="thin">
        <color theme="0"/>
      </top>
      <bottom style="thin">
        <color rgb="FF838383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rgb="FF838383"/>
      </bottom>
      <diagonal/>
    </border>
    <border>
      <left/>
      <right/>
      <top style="thin">
        <color theme="0" tint="-4.9989318521683403E-2"/>
      </top>
      <bottom style="thin">
        <color rgb="FF838383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rgb="FF83838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rgb="FF838383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rgb="FFFFFFFF"/>
      </right>
      <top style="thin">
        <color rgb="FFF2F2F2"/>
      </top>
      <bottom style="thin">
        <color rgb="FFF2F2F2"/>
      </bottom>
      <diagonal/>
    </border>
    <border>
      <left style="thin">
        <color rgb="FFFFFFFF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FFFFF"/>
      </right>
      <top style="thin">
        <color rgb="FFF2F2F2"/>
      </top>
      <bottom style="thin">
        <color rgb="FF000000"/>
      </bottom>
      <diagonal/>
    </border>
    <border>
      <left style="thin">
        <color rgb="FFFFFFFF"/>
      </left>
      <right/>
      <top style="thin">
        <color rgb="FFF2F2F2"/>
      </top>
      <bottom style="thin">
        <color rgb="FF000000"/>
      </bottom>
      <diagonal/>
    </border>
    <border>
      <left/>
      <right/>
      <top style="thin">
        <color rgb="FFF2F2F2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rgb="FF008398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/>
  </cellStyleXfs>
  <cellXfs count="294">
    <xf numFmtId="0" fontId="0" fillId="0" borderId="0" xfId="0"/>
    <xf numFmtId="0" fontId="0" fillId="0" borderId="0" xfId="0" applyAlignment="1">
      <alignment vertical="center"/>
    </xf>
    <xf numFmtId="167" fontId="6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167" fontId="5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7" fontId="6" fillId="0" borderId="0" xfId="0" applyNumberFormat="1" applyFont="1" applyAlignment="1">
      <alignment vertical="center"/>
    </xf>
    <xf numFmtId="167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167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2"/>
    </xf>
    <xf numFmtId="167" fontId="5" fillId="0" borderId="1" xfId="0" applyNumberFormat="1" applyFont="1" applyBorder="1" applyAlignment="1">
      <alignment horizontal="center" vertical="center"/>
    </xf>
    <xf numFmtId="0" fontId="13" fillId="0" borderId="0" xfId="16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indent="3"/>
    </xf>
    <xf numFmtId="167" fontId="15" fillId="0" borderId="1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/>
    <xf numFmtId="3" fontId="10" fillId="5" borderId="0" xfId="0" applyNumberFormat="1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textRotation="90"/>
    </xf>
    <xf numFmtId="3" fontId="0" fillId="5" borderId="0" xfId="0" applyNumberFormat="1" applyFill="1" applyBorder="1" applyAlignment="1">
      <alignment horizontal="left"/>
    </xf>
    <xf numFmtId="0" fontId="16" fillId="6" borderId="0" xfId="0" applyFont="1" applyFill="1" applyBorder="1" applyAlignment="1">
      <alignment horizontal="left" textRotation="90"/>
    </xf>
    <xf numFmtId="3" fontId="17" fillId="6" borderId="0" xfId="0" applyNumberFormat="1" applyFont="1" applyFill="1" applyBorder="1" applyAlignment="1">
      <alignment horizontal="left" vertical="center" wrapText="1"/>
    </xf>
    <xf numFmtId="3" fontId="0" fillId="5" borderId="0" xfId="0" applyNumberFormat="1" applyFill="1" applyAlignment="1">
      <alignment horizontal="left"/>
    </xf>
    <xf numFmtId="170" fontId="0" fillId="5" borderId="0" xfId="0" applyNumberFormat="1" applyFill="1" applyBorder="1" applyAlignment="1">
      <alignment horizontal="left"/>
    </xf>
    <xf numFmtId="165" fontId="0" fillId="5" borderId="0" xfId="1" applyFont="1" applyFill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67" fontId="6" fillId="4" borderId="0" xfId="0" applyNumberFormat="1" applyFont="1" applyFill="1" applyAlignment="1">
      <alignment horizontal="center" vertical="center"/>
    </xf>
    <xf numFmtId="167" fontId="0" fillId="0" borderId="0" xfId="0" applyNumberFormat="1"/>
    <xf numFmtId="167" fontId="5" fillId="0" borderId="2" xfId="0" applyNumberFormat="1" applyFont="1" applyBorder="1" applyAlignment="1">
      <alignment horizontal="center" vertical="center"/>
    </xf>
    <xf numFmtId="170" fontId="6" fillId="0" borderId="0" xfId="15" applyNumberFormat="1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170" fontId="6" fillId="0" borderId="1" xfId="15" applyNumberFormat="1" applyFont="1" applyBorder="1" applyAlignment="1">
      <alignment horizontal="center" vertical="center"/>
    </xf>
    <xf numFmtId="169" fontId="6" fillId="5" borderId="0" xfId="15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2"/>
    </xf>
    <xf numFmtId="167" fontId="5" fillId="0" borderId="0" xfId="0" applyNumberFormat="1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0" fillId="7" borderId="0" xfId="0" applyFill="1"/>
    <xf numFmtId="0" fontId="18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170" fontId="15" fillId="0" borderId="0" xfId="0" applyNumberFormat="1" applyFont="1" applyFill="1" applyBorder="1" applyAlignment="1">
      <alignment horizontal="right" vertical="center"/>
    </xf>
    <xf numFmtId="172" fontId="15" fillId="0" borderId="0" xfId="0" applyNumberFormat="1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/>
    </xf>
    <xf numFmtId="170" fontId="14" fillId="0" borderId="15" xfId="0" applyNumberFormat="1" applyFont="1" applyFill="1" applyBorder="1" applyAlignment="1">
      <alignment horizontal="right" vertical="center"/>
    </xf>
    <xf numFmtId="172" fontId="14" fillId="0" borderId="15" xfId="0" applyNumberFormat="1" applyFont="1" applyFill="1" applyBorder="1" applyAlignment="1">
      <alignment horizontal="right" vertical="center"/>
    </xf>
    <xf numFmtId="1" fontId="14" fillId="0" borderId="16" xfId="0" applyNumberFormat="1" applyFont="1" applyBorder="1" applyAlignment="1">
      <alignment horizontal="left" vertical="center"/>
    </xf>
    <xf numFmtId="1" fontId="14" fillId="0" borderId="18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167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67" fontId="5" fillId="0" borderId="2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7" fontId="6" fillId="0" borderId="24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 wrapText="1"/>
    </xf>
    <xf numFmtId="0" fontId="0" fillId="0" borderId="0" xfId="0" applyFont="1"/>
    <xf numFmtId="0" fontId="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 indent="2"/>
    </xf>
    <xf numFmtId="3" fontId="6" fillId="0" borderId="24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vertical="center"/>
    </xf>
    <xf numFmtId="0" fontId="0" fillId="2" borderId="0" xfId="0" applyFill="1"/>
    <xf numFmtId="0" fontId="19" fillId="2" borderId="3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Continuous" vertical="center" wrapText="1"/>
    </xf>
    <xf numFmtId="0" fontId="4" fillId="3" borderId="32" xfId="0" applyFont="1" applyFill="1" applyBorder="1" applyAlignment="1">
      <alignment horizontal="centerContinuous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69" fontId="0" fillId="0" borderId="0" xfId="0" applyNumberFormat="1"/>
    <xf numFmtId="169" fontId="6" fillId="0" borderId="0" xfId="15" applyNumberFormat="1" applyFont="1" applyAlignment="1">
      <alignment vertical="center"/>
    </xf>
    <xf numFmtId="168" fontId="6" fillId="0" borderId="0" xfId="8" applyNumberFormat="1" applyFont="1" applyAlignment="1">
      <alignment vertical="center"/>
    </xf>
    <xf numFmtId="4" fontId="0" fillId="0" borderId="0" xfId="0" applyNumberFormat="1"/>
    <xf numFmtId="3" fontId="0" fillId="0" borderId="0" xfId="0" applyNumberFormat="1"/>
    <xf numFmtId="169" fontId="6" fillId="0" borderId="34" xfId="15" applyNumberFormat="1" applyFont="1" applyBorder="1" applyAlignment="1">
      <alignment vertical="center"/>
    </xf>
    <xf numFmtId="168" fontId="6" fillId="0" borderId="1" xfId="8" applyNumberFormat="1" applyFont="1" applyBorder="1" applyAlignment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20" fillId="2" borderId="29" xfId="0" applyFont="1" applyFill="1" applyBorder="1" applyAlignment="1">
      <alignment vertical="center"/>
    </xf>
    <xf numFmtId="169" fontId="6" fillId="0" borderId="0" xfId="0" applyNumberFormat="1" applyFont="1"/>
    <xf numFmtId="0" fontId="6" fillId="0" borderId="0" xfId="0" applyFont="1" applyAlignment="1">
      <alignment horizontal="left" vertical="center" indent="3"/>
    </xf>
    <xf numFmtId="0" fontId="6" fillId="0" borderId="1" xfId="0" applyFont="1" applyBorder="1" applyAlignment="1">
      <alignment horizontal="left" vertical="center" indent="3"/>
    </xf>
    <xf numFmtId="168" fontId="9" fillId="5" borderId="0" xfId="8" applyNumberFormat="1" applyFont="1" applyFill="1" applyBorder="1" applyAlignment="1">
      <alignment horizontal="center"/>
    </xf>
    <xf numFmtId="9" fontId="6" fillId="5" borderId="0" xfId="8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1"/>
    </xf>
    <xf numFmtId="170" fontId="6" fillId="0" borderId="0" xfId="15" applyNumberFormat="1" applyFont="1" applyBorder="1" applyAlignment="1">
      <alignment horizontal="right" vertical="center"/>
    </xf>
    <xf numFmtId="170" fontId="6" fillId="0" borderId="1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1" fontId="6" fillId="0" borderId="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167" fontId="6" fillId="0" borderId="24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5" fillId="2" borderId="0" xfId="0" applyNumberFormat="1" applyFont="1" applyFill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67" fontId="6" fillId="2" borderId="0" xfId="0" applyNumberFormat="1" applyFont="1" applyFill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7" fontId="5" fillId="0" borderId="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167" fontId="5" fillId="0" borderId="38" xfId="0" applyNumberFormat="1" applyFont="1" applyBorder="1" applyAlignment="1">
      <alignment horizontal="center" vertical="center"/>
    </xf>
    <xf numFmtId="0" fontId="0" fillId="0" borderId="38" xfId="0" applyBorder="1"/>
    <xf numFmtId="0" fontId="0" fillId="0" borderId="24" xfId="0" applyFont="1" applyBorder="1"/>
    <xf numFmtId="170" fontId="14" fillId="0" borderId="0" xfId="0" applyNumberFormat="1" applyFont="1" applyFill="1" applyBorder="1" applyAlignment="1">
      <alignment horizontal="right" vertical="center"/>
    </xf>
    <xf numFmtId="170" fontId="14" fillId="0" borderId="0" xfId="0" applyNumberFormat="1" applyFont="1" applyBorder="1" applyAlignment="1">
      <alignment horizontal="right" vertical="center"/>
    </xf>
    <xf numFmtId="170" fontId="14" fillId="0" borderId="14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9" fontId="0" fillId="0" borderId="0" xfId="15" applyNumberFormat="1" applyFont="1"/>
    <xf numFmtId="169" fontId="26" fillId="0" borderId="0" xfId="15" applyNumberFormat="1" applyFont="1"/>
    <xf numFmtId="167" fontId="0" fillId="0" borderId="0" xfId="0" applyNumberForma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Fill="1" applyBorder="1" applyAlignment="1">
      <alignment vertical="center"/>
    </xf>
    <xf numFmtId="170" fontId="6" fillId="0" borderId="0" xfId="15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70" fontId="6" fillId="0" borderId="1" xfId="15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19" fillId="2" borderId="29" xfId="0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167" fontId="6" fillId="2" borderId="0" xfId="0" applyNumberFormat="1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/>
    <xf numFmtId="2" fontId="28" fillId="0" borderId="47" xfId="17" applyNumberFormat="1" applyBorder="1"/>
    <xf numFmtId="2" fontId="0" fillId="0" borderId="47" xfId="0" applyNumberFormat="1" applyBorder="1"/>
    <xf numFmtId="167" fontId="6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9" fontId="0" fillId="5" borderId="0" xfId="8" applyNumberFormat="1" applyFont="1" applyFill="1" applyBorder="1" applyAlignment="1">
      <alignment horizontal="left"/>
    </xf>
    <xf numFmtId="168" fontId="0" fillId="5" borderId="0" xfId="0" applyNumberFormat="1" applyFill="1" applyBorder="1" applyAlignment="1">
      <alignment horizontal="left"/>
    </xf>
    <xf numFmtId="173" fontId="6" fillId="0" borderId="0" xfId="15" applyNumberFormat="1" applyFont="1" applyBorder="1" applyAlignment="1">
      <alignment horizontal="right" vertical="center"/>
    </xf>
    <xf numFmtId="168" fontId="0" fillId="0" borderId="0" xfId="8" applyNumberFormat="1" applyFont="1"/>
    <xf numFmtId="0" fontId="4" fillId="3" borderId="4" xfId="0" applyFont="1" applyFill="1" applyBorder="1" applyAlignment="1">
      <alignment horizontal="center" vertical="center" wrapText="1"/>
    </xf>
    <xf numFmtId="168" fontId="0" fillId="5" borderId="0" xfId="8" applyNumberFormat="1" applyFont="1" applyFill="1" applyAlignment="1">
      <alignment horizontal="left"/>
    </xf>
    <xf numFmtId="170" fontId="5" fillId="0" borderId="0" xfId="15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29" fillId="3" borderId="60" xfId="0" applyFont="1" applyFill="1" applyBorder="1" applyAlignment="1">
      <alignment horizontal="center" vertical="center" wrapText="1" readingOrder="1"/>
    </xf>
    <xf numFmtId="0" fontId="29" fillId="3" borderId="61" xfId="0" applyFont="1" applyFill="1" applyBorder="1" applyAlignment="1">
      <alignment horizontal="center" vertical="center" wrapText="1" readingOrder="1"/>
    </xf>
    <xf numFmtId="0" fontId="29" fillId="3" borderId="62" xfId="0" applyFont="1" applyFill="1" applyBorder="1" applyAlignment="1">
      <alignment horizontal="center" vertical="center" wrapText="1" readingOrder="1"/>
    </xf>
    <xf numFmtId="0" fontId="30" fillId="0" borderId="63" xfId="0" applyFont="1" applyBorder="1" applyAlignment="1">
      <alignment horizontal="left" vertical="center" wrapText="1" readingOrder="1"/>
    </xf>
    <xf numFmtId="0" fontId="30" fillId="0" borderId="66" xfId="0" applyFont="1" applyBorder="1" applyAlignment="1">
      <alignment horizontal="left" vertical="center" wrapText="1" indent="1" readingOrder="1"/>
    </xf>
    <xf numFmtId="3" fontId="32" fillId="0" borderId="66" xfId="0" applyNumberFormat="1" applyFont="1" applyBorder="1" applyAlignment="1">
      <alignment horizontal="right" vertical="center" wrapText="1" readingOrder="1"/>
    </xf>
    <xf numFmtId="0" fontId="30" fillId="0" borderId="0" xfId="0" applyFont="1" applyAlignment="1">
      <alignment horizontal="left" vertical="center" wrapText="1" indent="2" readingOrder="1"/>
    </xf>
    <xf numFmtId="3" fontId="32" fillId="0" borderId="0" xfId="0" applyNumberFormat="1" applyFont="1" applyAlignment="1">
      <alignment horizontal="right" vertical="center" wrapText="1" readingOrder="1"/>
    </xf>
    <xf numFmtId="0" fontId="32" fillId="0" borderId="0" xfId="0" applyFont="1" applyAlignment="1">
      <alignment horizontal="left" vertical="center" wrapText="1" indent="4" readingOrder="1"/>
    </xf>
    <xf numFmtId="0" fontId="32" fillId="0" borderId="67" xfId="0" applyFont="1" applyBorder="1" applyAlignment="1">
      <alignment horizontal="left" vertical="center" wrapText="1" indent="4" readingOrder="1"/>
    </xf>
    <xf numFmtId="0" fontId="32" fillId="0" borderId="67" xfId="0" applyFont="1" applyBorder="1" applyAlignment="1">
      <alignment horizontal="right" vertical="center" wrapText="1" readingOrder="1"/>
    </xf>
    <xf numFmtId="0" fontId="30" fillId="0" borderId="68" xfId="0" applyFont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33" fillId="0" borderId="73" xfId="0" applyFont="1" applyBorder="1"/>
    <xf numFmtId="0" fontId="33" fillId="0" borderId="0" xfId="0" applyFont="1"/>
    <xf numFmtId="0" fontId="5" fillId="0" borderId="0" xfId="0" applyFont="1"/>
    <xf numFmtId="0" fontId="33" fillId="0" borderId="73" xfId="0" applyFont="1" applyBorder="1" applyAlignment="1">
      <alignment wrapText="1"/>
    </xf>
    <xf numFmtId="0" fontId="13" fillId="0" borderId="71" xfId="16" applyBorder="1"/>
    <xf numFmtId="0" fontId="13" fillId="0" borderId="72" xfId="16" applyBorder="1"/>
    <xf numFmtId="0" fontId="5" fillId="0" borderId="0" xfId="0" applyFont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8" applyFont="1" applyAlignment="1">
      <alignment horizontal="center" vertical="center"/>
    </xf>
    <xf numFmtId="9" fontId="6" fillId="0" borderId="24" xfId="8" applyFont="1" applyBorder="1" applyAlignment="1">
      <alignment horizontal="center" vertical="center"/>
    </xf>
    <xf numFmtId="9" fontId="6" fillId="0" borderId="0" xfId="8" applyFont="1" applyBorder="1" applyAlignment="1">
      <alignment horizontal="center" vertical="center"/>
    </xf>
    <xf numFmtId="9" fontId="6" fillId="0" borderId="1" xfId="8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 readingOrder="1"/>
    </xf>
    <xf numFmtId="0" fontId="31" fillId="0" borderId="65" xfId="0" applyFont="1" applyBorder="1" applyAlignment="1">
      <alignment horizontal="center" vertical="center" wrapText="1" readingOrder="1"/>
    </xf>
    <xf numFmtId="0" fontId="31" fillId="0" borderId="69" xfId="0" applyFont="1" applyBorder="1" applyAlignment="1">
      <alignment horizontal="center" vertical="center" wrapText="1" readingOrder="1"/>
    </xf>
    <xf numFmtId="0" fontId="31" fillId="0" borderId="70" xfId="0" applyFont="1" applyBorder="1" applyAlignment="1">
      <alignment horizontal="center" vertical="center" wrapText="1" readingOrder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77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</cellXfs>
  <cellStyles count="18">
    <cellStyle name="Hipervínculo" xfId="16" builtinId="8"/>
    <cellStyle name="Millares" xfId="15" builtinId="3"/>
    <cellStyle name="Millares 2" xfId="1"/>
    <cellStyle name="Millares 3" xfId="2"/>
    <cellStyle name="Millares 4" xfId="3"/>
    <cellStyle name="Millares 5" xfId="9"/>
    <cellStyle name="Millares 6" xfId="10"/>
    <cellStyle name="Millares 7" xfId="11"/>
    <cellStyle name="Moneda 2" xfId="4"/>
    <cellStyle name="Normal" xfId="0" builtinId="0"/>
    <cellStyle name="Normal 2" xfId="12"/>
    <cellStyle name="Normal 3" xfId="5"/>
    <cellStyle name="Normal 4" xfId="6"/>
    <cellStyle name="Normal 5" xfId="13"/>
    <cellStyle name="Normal_Cuadros para comunicado" xfId="17"/>
    <cellStyle name="Porcentaje" xfId="8" builtinId="5"/>
    <cellStyle name="Porcentaje 2" xfId="7"/>
    <cellStyle name="Porcentaje 3" xfId="14"/>
  </cellStyles>
  <dxfs count="0"/>
  <tableStyles count="0" defaultTableStyle="TableStyleMedium2" defaultPivotStyle="PivotStyleMedium9"/>
  <colors>
    <mruColors>
      <color rgb="FF005970"/>
      <color rgb="FF008398"/>
      <color rgb="FF838383"/>
      <color rgb="FF00AEC3"/>
      <color rgb="FF4F81BD"/>
      <color rgb="FF376092"/>
      <color rgb="FF1F497D"/>
      <color rgb="FF254061"/>
      <color rgb="FF10253F"/>
      <color rgb="FF74C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MT_1!$B$4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MT_1!$C$2:$H$2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MT_1!$C$4:$H$4</c:f>
              <c:numCache>
                <c:formatCode>0.0</c:formatCode>
                <c:ptCount val="6"/>
                <c:pt idx="0">
                  <c:v>45.09</c:v>
                </c:pt>
                <c:pt idx="1">
                  <c:v>45.44</c:v>
                </c:pt>
                <c:pt idx="2">
                  <c:v>46.35</c:v>
                </c:pt>
                <c:pt idx="3">
                  <c:v>45.9</c:v>
                </c:pt>
                <c:pt idx="4">
                  <c:v>40.5</c:v>
                </c:pt>
                <c:pt idx="5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1-4AE2-ADEF-FCA04297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4127616"/>
        <c:axId val="189219968"/>
      </c:barChart>
      <c:lineChart>
        <c:grouping val="stacked"/>
        <c:varyColors val="0"/>
        <c:ser>
          <c:idx val="2"/>
          <c:order val="1"/>
          <c:tx>
            <c:strRef>
              <c:f>MT_1!$B$5</c:f>
              <c:strCache>
                <c:ptCount val="1"/>
                <c:pt idx="0">
                  <c:v>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0"/>
              <c:layout>
                <c:manualLayout>
                  <c:x val="-5.9872905834777584E-2"/>
                  <c:y val="-3.046558718481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E1-4AE2-ADEF-FCA04297CF43}"/>
                </c:ext>
              </c:extLst>
            </c:dLbl>
            <c:dLbl>
              <c:idx val="1"/>
              <c:layout>
                <c:manualLayout>
                  <c:x val="-6.6805314846909297E-2"/>
                  <c:y val="-2.1206302259538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E1-4AE2-ADEF-FCA04297CF43}"/>
                </c:ext>
              </c:extLst>
            </c:dLbl>
            <c:dLbl>
              <c:idx val="2"/>
              <c:layout>
                <c:manualLayout>
                  <c:x val="-7.1426920854997106E-2"/>
                  <c:y val="-2.120630225953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E1-4AE2-ADEF-FCA04297CF43}"/>
                </c:ext>
              </c:extLst>
            </c:dLbl>
            <c:dLbl>
              <c:idx val="3"/>
              <c:layout>
                <c:manualLayout>
                  <c:x val="-7.1426920854997106E-2"/>
                  <c:y val="-2.1435332957274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E1-4AE2-ADEF-FCA04297CF43}"/>
                </c:ext>
              </c:extLst>
            </c:dLbl>
            <c:dLbl>
              <c:idx val="4"/>
              <c:layout>
                <c:manualLayout>
                  <c:x val="-3.9549484390707663E-2"/>
                  <c:y val="-4.568763954933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0C-4804-B34A-D323E2BAA2AA}"/>
                </c:ext>
              </c:extLst>
            </c:dLbl>
            <c:dLbl>
              <c:idx val="5"/>
              <c:layout>
                <c:manualLayout>
                  <c:x val="-6.7279120439234522E-2"/>
                  <c:y val="-3.248632399146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0C-4804-B34A-D323E2BAA2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MT_1!$C$5:$H$5</c:f>
              <c:numCache>
                <c:formatCode>0.0</c:formatCode>
                <c:ptCount val="6"/>
                <c:pt idx="0">
                  <c:v>45.7</c:v>
                </c:pt>
                <c:pt idx="1">
                  <c:v>46.403302088208264</c:v>
                </c:pt>
                <c:pt idx="2">
                  <c:v>46.885184224985224</c:v>
                </c:pt>
                <c:pt idx="3">
                  <c:v>46.368098992913836</c:v>
                </c:pt>
                <c:pt idx="4">
                  <c:v>40.1</c:v>
                </c:pt>
                <c:pt idx="5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E1-4AE2-ADEF-FCA04297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8640"/>
        <c:axId val="189220544"/>
      </c:lineChart>
      <c:catAx>
        <c:axId val="1341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19968"/>
        <c:crosses val="autoZero"/>
        <c:auto val="1"/>
        <c:lblAlgn val="ctr"/>
        <c:lblOffset val="100"/>
        <c:noMultiLvlLbl val="0"/>
      </c:catAx>
      <c:valAx>
        <c:axId val="189219968"/>
        <c:scaling>
          <c:orientation val="minMax"/>
          <c:max val="6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127616"/>
        <c:crosses val="autoZero"/>
        <c:crossBetween val="between"/>
        <c:majorUnit val="10"/>
      </c:valAx>
      <c:valAx>
        <c:axId val="189220544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34128640"/>
        <c:crosses val="max"/>
        <c:crossBetween val="between"/>
        <c:majorUnit val="2"/>
      </c:valAx>
      <c:catAx>
        <c:axId val="13412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8922054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AEC3"/>
                </a:solidFill>
              </a:rPr>
              <a:t>Población ocupada según rama de actividad de la ocupación principal. 
2016 – 2021. En miles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61452541044341E-2"/>
          <c:y val="8.8033456230081991E-2"/>
          <c:w val="0.82368677772910726"/>
          <c:h val="0.7465348689402565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22F-456C-85FA-5802E66E439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22F-456C-85FA-5802E66E439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22F-456C-85FA-5802E66E439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22F-456C-85FA-5802E66E4392}"/>
              </c:ext>
            </c:extLst>
          </c:dPt>
          <c:dPt>
            <c:idx val="4"/>
            <c:invertIfNegative val="0"/>
            <c:bubble3D val="0"/>
            <c:spPr>
              <a:solidFill>
                <a:srgbClr val="10253F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22F-456C-85FA-5802E66E439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22F-456C-85FA-5802E66E439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22F-456C-85FA-5802E66E43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22F-456C-85FA-5802E66E43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22F-456C-85FA-5802E66E4392}"/>
              </c:ext>
            </c:extLst>
          </c:dPt>
          <c:dPt>
            <c:idx val="9"/>
            <c:invertIfNegative val="0"/>
            <c:bubble3D val="0"/>
            <c:spPr>
              <a:solidFill>
                <a:srgbClr val="25406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22F-456C-85FA-5802E66E4392}"/>
              </c:ext>
            </c:extLst>
          </c:dPt>
          <c:dPt>
            <c:idx val="10"/>
            <c:invertIfNegative val="0"/>
            <c:bubble3D val="0"/>
            <c:spPr>
              <a:solidFill>
                <a:srgbClr val="25406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22F-456C-85FA-5802E66E43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22F-456C-85FA-5802E66E43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22F-456C-85FA-5802E66E439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22F-456C-85FA-5802E66E4392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F22F-456C-85FA-5802E66E4392}"/>
              </c:ext>
            </c:extLst>
          </c:dPt>
          <c:dPt>
            <c:idx val="15"/>
            <c:invertIfNegative val="0"/>
            <c:bubble3D val="0"/>
            <c:spPr>
              <a:solidFill>
                <a:srgbClr val="1F497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F22F-456C-85FA-5802E66E4392}"/>
              </c:ext>
            </c:extLst>
          </c:dPt>
          <c:dPt>
            <c:idx val="16"/>
            <c:invertIfNegative val="0"/>
            <c:bubble3D val="0"/>
            <c:spPr>
              <a:solidFill>
                <a:srgbClr val="1F497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4-259D-4843-B185-D75266603C6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C-791E-47B2-96FB-70854D3AF05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D-791E-47B2-96FB-70854D3AF05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3-791E-47B2-96FB-70854D3AF05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F22F-456C-85FA-5802E66E4392}"/>
              </c:ext>
            </c:extLst>
          </c:dPt>
          <c:dPt>
            <c:idx val="21"/>
            <c:invertIfNegative val="0"/>
            <c:bubble3D val="0"/>
            <c:spPr>
              <a:solidFill>
                <a:srgbClr val="37609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F22F-456C-85FA-5802E66E4392}"/>
              </c:ext>
            </c:extLst>
          </c:dPt>
          <c:dPt>
            <c:idx val="22"/>
            <c:invertIfNegative val="0"/>
            <c:bubble3D val="0"/>
            <c:spPr>
              <a:solidFill>
                <a:srgbClr val="37609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F22F-456C-85FA-5802E66E439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F22F-456C-85FA-5802E66E4392}"/>
              </c:ext>
            </c:extLst>
          </c:dPt>
          <c:dPt>
            <c:idx val="24"/>
            <c:invertIfNegative val="0"/>
            <c:bubble3D val="0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F22F-456C-85FA-5802E66E4392}"/>
              </c:ext>
            </c:extLst>
          </c:dPt>
          <c:dPt>
            <c:idx val="25"/>
            <c:invertIfNegative val="0"/>
            <c:bubble3D val="0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F22F-456C-85FA-5802E66E4392}"/>
              </c:ext>
            </c:extLst>
          </c:dPt>
          <c:dPt>
            <c:idx val="26"/>
            <c:invertIfNegative val="0"/>
            <c:bubble3D val="0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F22F-456C-85FA-5802E66E4392}"/>
              </c:ext>
            </c:extLst>
          </c:dPt>
          <c:dPt>
            <c:idx val="27"/>
            <c:invertIfNegative val="0"/>
            <c:bubble3D val="0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F22F-456C-85FA-5802E66E4392}"/>
              </c:ext>
            </c:extLst>
          </c:dPt>
          <c:dPt>
            <c:idx val="28"/>
            <c:invertIfNegative val="0"/>
            <c:bubble3D val="0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1-F22F-456C-85FA-5802E66E4392}"/>
              </c:ext>
            </c:extLst>
          </c:dPt>
          <c:dPt>
            <c:idx val="29"/>
            <c:invertIfNegative val="0"/>
            <c:bubble3D val="0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3-F22F-456C-85FA-5802E66E439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5-F22F-456C-85FA-5802E66E439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7-F22F-456C-85FA-5802E66E439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9-F22F-456C-85FA-5802E66E439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B-F22F-456C-85FA-5802E66E439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D-F22F-456C-85FA-5802E66E439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F-F22F-456C-85FA-5802E66E4392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1-F22F-456C-85FA-5802E66E4392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3-F22F-456C-85FA-5802E66E4392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5-F22F-456C-85FA-5802E66E4392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7-F22F-456C-85FA-5802E66E4392}"/>
              </c:ext>
            </c:extLst>
          </c:dPt>
          <c:dPt>
            <c:idx val="4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9-259D-4843-B185-D75266603C65}"/>
              </c:ext>
            </c:extLst>
          </c:dPt>
          <c:dPt>
            <c:idx val="4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2-791E-47B2-96FB-70854D3AF050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E-791E-47B2-96FB-70854D3AF050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F-791E-47B2-96FB-70854D3AF050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0-791E-47B2-96FB-70854D3AF050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1-791E-47B2-96FB-70854D3AF050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70-259D-4843-B185-D75266603C65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2-791E-47B2-96FB-70854D3AF050}"/>
              </c:ext>
            </c:extLst>
          </c:dPt>
          <c:dPt>
            <c:idx val="48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5-791E-47B2-96FB-70854D3AF050}"/>
              </c:ext>
            </c:extLst>
          </c:dPt>
          <c:dPt>
            <c:idx val="49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6-791E-47B2-96FB-70854D3AF050}"/>
              </c:ext>
            </c:extLst>
          </c:dPt>
          <c:dPt>
            <c:idx val="50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7-791E-47B2-96FB-70854D3AF050}"/>
              </c:ext>
            </c:extLst>
          </c:dPt>
          <c:dPt>
            <c:idx val="51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8-791E-47B2-96FB-70854D3AF050}"/>
              </c:ext>
            </c:extLst>
          </c:dPt>
          <c:dPt>
            <c:idx val="5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74-259D-4843-B185-D75266603C65}"/>
              </c:ext>
            </c:extLst>
          </c:dPt>
          <c:dPt>
            <c:idx val="53"/>
            <c:invertIfNegative val="0"/>
            <c:bubble3D val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9-791E-47B2-96FB-70854D3AF050}"/>
              </c:ext>
            </c:extLst>
          </c:dPt>
          <c:val>
            <c:numRef>
              <c:f>MT_8!$C$5:$BP$5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MT_8!$C$3:$BP$4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48-F22F-456C-85FA-5802E66E4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92467968"/>
        <c:axId val="191745408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4F2554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val>
            <c:numRef>
              <c:f>MT_8!$C$6:$BP$6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MT_8!$C$3:$BP$4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49-F22F-456C-85FA-5802E66E4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92468992"/>
        <c:axId val="191745984"/>
      </c:barChart>
      <c:catAx>
        <c:axId val="1924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4C9E3"/>
            </a:solidFill>
          </a:ln>
        </c:spPr>
        <c:txPr>
          <a:bodyPr rot="-5400000" vert="horz"/>
          <a:lstStyle/>
          <a:p>
            <a:pPr>
              <a:defRPr sz="900" b="0"/>
            </a:pPr>
            <a:endParaRPr lang="es-AR"/>
          </a:p>
        </c:txPr>
        <c:crossAx val="191745408"/>
        <c:crosses val="autoZero"/>
        <c:auto val="1"/>
        <c:lblAlgn val="ctr"/>
        <c:lblOffset val="100"/>
        <c:noMultiLvlLbl val="0"/>
      </c:catAx>
      <c:valAx>
        <c:axId val="191745408"/>
        <c:scaling>
          <c:orientation val="minMax"/>
        </c:scaling>
        <c:delete val="0"/>
        <c:axPos val="l"/>
        <c:majorGridlines>
          <c:spPr>
            <a:ln>
              <a:solidFill>
                <a:srgbClr val="74C9E3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0AEC3"/>
                    </a:solidFill>
                  </a:defRPr>
                </a:pPr>
                <a:r>
                  <a:rPr lang="es-AR" sz="900">
                    <a:solidFill>
                      <a:srgbClr val="00AEC3"/>
                    </a:solidFill>
                  </a:rPr>
                  <a:t>Ocupados  por</a:t>
                </a:r>
                <a:r>
                  <a:rPr lang="es-AR" sz="900" baseline="0">
                    <a:solidFill>
                      <a:srgbClr val="00AEC3"/>
                    </a:solidFill>
                  </a:rPr>
                  <a:t> Rama </a:t>
                </a:r>
              </a:p>
              <a:p>
                <a:pPr>
                  <a:defRPr sz="900">
                    <a:solidFill>
                      <a:srgbClr val="00AEC3"/>
                    </a:solidFill>
                  </a:defRPr>
                </a:pPr>
                <a:r>
                  <a:rPr lang="es-AR" sz="800" baseline="0">
                    <a:solidFill>
                      <a:srgbClr val="00AEC3"/>
                    </a:solidFill>
                  </a:rPr>
                  <a:t>(en miles)</a:t>
                </a:r>
                <a:endParaRPr lang="es-AR" sz="800">
                  <a:solidFill>
                    <a:srgbClr val="00AEC3"/>
                  </a:solidFill>
                </a:endParaRPr>
              </a:p>
            </c:rich>
          </c:tx>
          <c:layout>
            <c:manualLayout>
              <c:xMode val="edge"/>
              <c:yMode val="edge"/>
              <c:x val="7.1563156261663747E-3"/>
              <c:y val="0.39718636478646691"/>
            </c:manualLayout>
          </c:layout>
          <c:overlay val="0"/>
          <c:spPr>
            <a:ln>
              <a:noFill/>
            </a:ln>
          </c:spPr>
        </c:title>
        <c:numFmt formatCode="#,###," sourceLinked="0"/>
        <c:majorTickMark val="out"/>
        <c:minorTickMark val="none"/>
        <c:tickLblPos val="nextTo"/>
        <c:spPr>
          <a:ln>
            <a:solidFill>
              <a:srgbClr val="74C9E3"/>
            </a:solidFill>
          </a:ln>
        </c:spPr>
        <c:txPr>
          <a:bodyPr/>
          <a:lstStyle/>
          <a:p>
            <a:pPr>
              <a:defRPr sz="900"/>
            </a:pPr>
            <a:endParaRPr lang="es-AR"/>
          </a:p>
        </c:txPr>
        <c:crossAx val="192467968"/>
        <c:crosses val="autoZero"/>
        <c:crossBetween val="between"/>
      </c:valAx>
      <c:valAx>
        <c:axId val="191745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AEC3"/>
                    </a:solidFill>
                  </a:defRPr>
                </a:pPr>
                <a:r>
                  <a:rPr lang="es-AR" sz="900">
                    <a:solidFill>
                      <a:srgbClr val="00AEC3"/>
                    </a:solidFill>
                  </a:rPr>
                  <a:t>Total Ocupados</a:t>
                </a:r>
              </a:p>
              <a:p>
                <a:pPr>
                  <a:defRPr>
                    <a:solidFill>
                      <a:srgbClr val="00AEC3"/>
                    </a:solidFill>
                  </a:defRPr>
                </a:pPr>
                <a:r>
                  <a:rPr lang="es-AR" sz="800">
                    <a:solidFill>
                      <a:srgbClr val="00AEC3"/>
                    </a:solidFill>
                  </a:rPr>
                  <a:t>(en miles)</a:t>
                </a:r>
              </a:p>
            </c:rich>
          </c:tx>
          <c:layout>
            <c:manualLayout>
              <c:xMode val="edge"/>
              <c:yMode val="edge"/>
              <c:x val="0.96384065359897919"/>
              <c:y val="0.40886814504226082"/>
            </c:manualLayout>
          </c:layout>
          <c:overlay val="0"/>
        </c:title>
        <c:numFmt formatCode="#,###,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192468992"/>
        <c:crosses val="max"/>
        <c:crossBetween val="between"/>
      </c:valAx>
      <c:catAx>
        <c:axId val="19246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745984"/>
        <c:crosses val="autoZero"/>
        <c:auto val="1"/>
        <c:lblAlgn val="ctr"/>
        <c:lblOffset val="100"/>
        <c:noMultiLvlLbl val="0"/>
      </c:catAx>
      <c:spPr>
        <a:ln>
          <a:solidFill>
            <a:srgbClr val="74C9E3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1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30098209127661E-2"/>
          <c:y val="0.19153000000000001"/>
          <c:w val="0.93003142212857193"/>
          <c:h val="0.65272800359414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MT_9!$B$7</c:f>
              <c:strCache>
                <c:ptCount val="1"/>
                <c:pt idx="0">
                  <c:v>   Tasa de actividad de varones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6"/>
              <c:layout>
                <c:manualLayout>
                  <c:x val="1.9598765432098765E-3"/>
                  <c:y val="7.972541893801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1-4C77-9082-5856FD069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MT_9!$C$2:$H$3</c:f>
              <c:multiLvlStrCache>
                <c:ptCount val="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MT_9!$C$7:$H$7</c:f>
              <c:numCache>
                <c:formatCode>0.0</c:formatCode>
                <c:ptCount val="6"/>
                <c:pt idx="0">
                  <c:v>68.92</c:v>
                </c:pt>
                <c:pt idx="1">
                  <c:v>70.3</c:v>
                </c:pt>
                <c:pt idx="2">
                  <c:v>69.400000000000006</c:v>
                </c:pt>
                <c:pt idx="3">
                  <c:v>69.56</c:v>
                </c:pt>
                <c:pt idx="4">
                  <c:v>63.6</c:v>
                </c:pt>
                <c:pt idx="5">
                  <c:v>69.38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1-4C77-9082-5856FD069F80}"/>
            </c:ext>
          </c:extLst>
        </c:ser>
        <c:ser>
          <c:idx val="1"/>
          <c:order val="1"/>
          <c:tx>
            <c:strRef>
              <c:f>MT_9!$B$6</c:f>
              <c:strCache>
                <c:ptCount val="1"/>
                <c:pt idx="0">
                  <c:v>   Tasa de actividad de mujeres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MT_9!$C$2:$H$3</c:f>
              <c:multiLvlStrCache>
                <c:ptCount val="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MT_9!$C$6:$H$6</c:f>
              <c:numCache>
                <c:formatCode>0.0</c:formatCode>
                <c:ptCount val="6"/>
                <c:pt idx="0">
                  <c:v>46.89</c:v>
                </c:pt>
                <c:pt idx="1">
                  <c:v>45.81</c:v>
                </c:pt>
                <c:pt idx="2">
                  <c:v>48.84</c:v>
                </c:pt>
                <c:pt idx="3">
                  <c:v>47</c:v>
                </c:pt>
                <c:pt idx="4">
                  <c:v>43.13</c:v>
                </c:pt>
                <c:pt idx="5">
                  <c:v>48.94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1-4C77-9082-5856FD069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191137792"/>
        <c:axId val="134937344"/>
      </c:barChart>
      <c:lineChart>
        <c:grouping val="standard"/>
        <c:varyColors val="0"/>
        <c:ser>
          <c:idx val="3"/>
          <c:order val="2"/>
          <c:tx>
            <c:strRef>
              <c:f>MT_9!$B$13</c:f>
              <c:strCache>
                <c:ptCount val="1"/>
                <c:pt idx="0">
                  <c:v>   Tasa de actividad de varones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4F2554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4"/>
              <c:layout>
                <c:manualLayout>
                  <c:x val="-3.1392403235124204E-2"/>
                  <c:y val="-3.6627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9-40AE-AC87-160837C7AC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MT_9!$C$13:$H$13</c:f>
              <c:numCache>
                <c:formatCode>0.0</c:formatCode>
                <c:ptCount val="6"/>
                <c:pt idx="0">
                  <c:v>70.182040994573882</c:v>
                </c:pt>
                <c:pt idx="1">
                  <c:v>69.121763470958712</c:v>
                </c:pt>
                <c:pt idx="2">
                  <c:v>70.650687495739362</c:v>
                </c:pt>
                <c:pt idx="3">
                  <c:v>70.539115410308028</c:v>
                </c:pt>
                <c:pt idx="4">
                  <c:v>63.18</c:v>
                </c:pt>
                <c:pt idx="5">
                  <c:v>68.89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A1-4C77-9082-5856FD069F80}"/>
            </c:ext>
          </c:extLst>
        </c:ser>
        <c:ser>
          <c:idx val="2"/>
          <c:order val="3"/>
          <c:tx>
            <c:strRef>
              <c:f>MT_9!$B$12</c:f>
              <c:strCache>
                <c:ptCount val="1"/>
                <c:pt idx="0">
                  <c:v>   Tasa de actividad de mujeres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00AEC3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0"/>
              <c:layout>
                <c:manualLayout>
                  <c:x val="-5.5025996533795661E-3"/>
                  <c:y val="-1.4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9-40AE-AC87-160837C7AC91}"/>
                </c:ext>
              </c:extLst>
            </c:dLbl>
            <c:dLbl>
              <c:idx val="1"/>
              <c:layout>
                <c:manualLayout>
                  <c:x val="-3.6683997689197331E-3"/>
                  <c:y val="-1.76388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9-40AE-AC87-160837C7AC91}"/>
                </c:ext>
              </c:extLst>
            </c:dLbl>
            <c:dLbl>
              <c:idx val="2"/>
              <c:layout>
                <c:manualLayout>
                  <c:x val="-6.7253218848604749E-17"/>
                  <c:y val="-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9-40AE-AC87-160837C7AC91}"/>
                </c:ext>
              </c:extLst>
            </c:dLbl>
            <c:dLbl>
              <c:idx val="3"/>
              <c:layout>
                <c:manualLayout>
                  <c:x val="-5.5025996533795496E-3"/>
                  <c:y val="-1.76388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9-40AE-AC87-160837C7AC91}"/>
                </c:ext>
              </c:extLst>
            </c:dLbl>
            <c:dLbl>
              <c:idx val="4"/>
              <c:layout>
                <c:manualLayout>
                  <c:x val="3.6683997689196998E-3"/>
                  <c:y val="-2.469444444444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B9-40AE-AC87-160837C7AC91}"/>
                </c:ext>
              </c:extLst>
            </c:dLbl>
            <c:dLbl>
              <c:idx val="5"/>
              <c:layout>
                <c:manualLayout>
                  <c:x val="-1.3771358908956837E-16"/>
                  <c:y val="-2.402402402402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1-4C77-9082-5856FD069F80}"/>
                </c:ext>
              </c:extLst>
            </c:dLbl>
            <c:dLbl>
              <c:idx val="6"/>
              <c:layout>
                <c:manualLayout>
                  <c:x val="-1.3771358908956837E-16"/>
                  <c:y val="-1.6016016016016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1-4C77-9082-5856FD069F80}"/>
                </c:ext>
              </c:extLst>
            </c:dLbl>
            <c:dLbl>
              <c:idx val="7"/>
              <c:layout>
                <c:manualLayout>
                  <c:x val="0"/>
                  <c:y val="-2.002002002002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1-4C77-9082-5856FD069F80}"/>
                </c:ext>
              </c:extLst>
            </c:dLbl>
            <c:dLbl>
              <c:idx val="8"/>
              <c:layout>
                <c:manualLayout>
                  <c:x val="0"/>
                  <c:y val="-2.4024024024024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1-4C77-9082-5856FD069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MT_9!$C$12:$H$12</c:f>
              <c:numCache>
                <c:formatCode>0.0</c:formatCode>
                <c:ptCount val="6"/>
                <c:pt idx="0">
                  <c:v>47.13750935164763</c:v>
                </c:pt>
                <c:pt idx="1">
                  <c:v>46.343794806436193</c:v>
                </c:pt>
                <c:pt idx="2">
                  <c:v>49.134230376420909</c:v>
                </c:pt>
                <c:pt idx="3">
                  <c:v>47.412757566329944</c:v>
                </c:pt>
                <c:pt idx="4">
                  <c:v>42.71</c:v>
                </c:pt>
                <c:pt idx="5">
                  <c:v>49.86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A1-4C77-9082-5856FD069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8304"/>
        <c:axId val="134937920"/>
      </c:lineChart>
      <c:catAx>
        <c:axId val="1911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7344"/>
        <c:crosses val="autoZero"/>
        <c:auto val="1"/>
        <c:lblAlgn val="ctr"/>
        <c:lblOffset val="100"/>
        <c:noMultiLvlLbl val="0"/>
      </c:catAx>
      <c:valAx>
        <c:axId val="1349373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137792"/>
        <c:crosses val="autoZero"/>
        <c:crossBetween val="between"/>
      </c:valAx>
      <c:valAx>
        <c:axId val="13493792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91138304"/>
        <c:crosses val="max"/>
        <c:crossBetween val="between"/>
      </c:valAx>
      <c:catAx>
        <c:axId val="19113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37920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3.2032032032032032E-2"/>
          <c:w val="1"/>
          <c:h val="0.11945804071788324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32645743225757E-2"/>
          <c:y val="0.1915301127899553"/>
          <c:w val="0.93003142212857193"/>
          <c:h val="0.65272800359414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MT_10!$B$7</c:f>
              <c:strCache>
                <c:ptCount val="1"/>
                <c:pt idx="0">
                  <c:v>   Tasa de empleo de varones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MT_9!$C$2:$H$3</c:f>
              <c:multiLvlStrCache>
                <c:ptCount val="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MT_10!$C$7:$H$7</c:f>
              <c:numCache>
                <c:formatCode>0.0</c:formatCode>
                <c:ptCount val="6"/>
                <c:pt idx="0">
                  <c:v>62.32</c:v>
                </c:pt>
                <c:pt idx="1">
                  <c:v>64.75</c:v>
                </c:pt>
                <c:pt idx="2">
                  <c:v>62.04</c:v>
                </c:pt>
                <c:pt idx="3">
                  <c:v>62.45</c:v>
                </c:pt>
                <c:pt idx="4">
                  <c:v>56.32</c:v>
                </c:pt>
                <c:pt idx="5">
                  <c:v>64.040000000000006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D-4D3E-90DB-04A0DC0B5B95}"/>
            </c:ext>
          </c:extLst>
        </c:ser>
        <c:ser>
          <c:idx val="1"/>
          <c:order val="1"/>
          <c:tx>
            <c:strRef>
              <c:f>MT_10!$B$6</c:f>
              <c:strCache>
                <c:ptCount val="1"/>
                <c:pt idx="0">
                  <c:v>   Tasa de empleo de mujeres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MT_9!$C$2:$H$3</c:f>
              <c:multiLvlStrCache>
                <c:ptCount val="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Total Buenos Aires</c:v>
                  </c:pt>
                </c:lvl>
              </c:multiLvlStrCache>
            </c:multiLvlStrRef>
          </c:cat>
          <c:val>
            <c:numRef>
              <c:f>MT_10!$C$6:$H$6</c:f>
              <c:numCache>
                <c:formatCode>0.0</c:formatCode>
                <c:ptCount val="6"/>
                <c:pt idx="0">
                  <c:v>42.06</c:v>
                </c:pt>
                <c:pt idx="1">
                  <c:v>40.950000000000003</c:v>
                </c:pt>
                <c:pt idx="2">
                  <c:v>42.63</c:v>
                </c:pt>
                <c:pt idx="3">
                  <c:v>40.9</c:v>
                </c:pt>
                <c:pt idx="4">
                  <c:v>36.130000000000003</c:v>
                </c:pt>
                <c:pt idx="5">
                  <c:v>43.99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D-4D3E-90DB-04A0DC0B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191489024"/>
        <c:axId val="191293120"/>
      </c:barChart>
      <c:lineChart>
        <c:grouping val="standard"/>
        <c:varyColors val="0"/>
        <c:ser>
          <c:idx val="2"/>
          <c:order val="2"/>
          <c:tx>
            <c:strRef>
              <c:f>MT_10!$B$12</c:f>
              <c:strCache>
                <c:ptCount val="1"/>
                <c:pt idx="0">
                  <c:v>   Tasa de empleo de mujeres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74C9E3"/>
                </a:solidFill>
              </a:ln>
            </c:spPr>
          </c:marker>
          <c:dLbls>
            <c:dLbl>
              <c:idx val="0"/>
              <c:layout>
                <c:manualLayout>
                  <c:x val="-2.0449897750511249E-3"/>
                  <c:y val="-3.22840918739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DA-4A2E-B0CD-B399BD48AD57}"/>
                </c:ext>
              </c:extLst>
            </c:dLbl>
            <c:dLbl>
              <c:idx val="1"/>
              <c:layout>
                <c:manualLayout>
                  <c:x val="-2.0449897750511249E-3"/>
                  <c:y val="-1.937045512434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DA-4A2E-B0CD-B399BD48AD57}"/>
                </c:ext>
              </c:extLst>
            </c:dLbl>
            <c:dLbl>
              <c:idx val="2"/>
              <c:layout>
                <c:manualLayout>
                  <c:x val="-7.4982092219013458E-17"/>
                  <c:y val="-2.582727349913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DA-4A2E-B0CD-B399BD48AD57}"/>
                </c:ext>
              </c:extLst>
            </c:dLbl>
            <c:dLbl>
              <c:idx val="3"/>
              <c:layout>
                <c:manualLayout>
                  <c:x val="0"/>
                  <c:y val="-1.9370455124349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DA-4A2E-B0CD-B399BD48AD57}"/>
                </c:ext>
              </c:extLst>
            </c:dLbl>
            <c:dLbl>
              <c:idx val="4"/>
              <c:layout>
                <c:manualLayout>
                  <c:x val="-1.4996418443802692E-16"/>
                  <c:y val="-1.937045512434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DA-4A2E-B0CD-B399BD48AD57}"/>
                </c:ext>
              </c:extLst>
            </c:dLbl>
            <c:dLbl>
              <c:idx val="5"/>
              <c:layout>
                <c:manualLayout>
                  <c:x val="-1.3771358908956837E-16"/>
                  <c:y val="-2.402402402402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D-4D3E-90DB-04A0DC0B5B95}"/>
                </c:ext>
              </c:extLst>
            </c:dLbl>
            <c:dLbl>
              <c:idx val="6"/>
              <c:layout>
                <c:manualLayout>
                  <c:x val="-1.3771358908956837E-16"/>
                  <c:y val="-1.6016016016016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D-4D3E-90DB-04A0DC0B5B95}"/>
                </c:ext>
              </c:extLst>
            </c:dLbl>
            <c:dLbl>
              <c:idx val="7"/>
              <c:layout>
                <c:manualLayout>
                  <c:x val="0"/>
                  <c:y val="-2.002002002002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AD-4D3E-90DB-04A0DC0B5B95}"/>
                </c:ext>
              </c:extLst>
            </c:dLbl>
            <c:dLbl>
              <c:idx val="8"/>
              <c:layout>
                <c:manualLayout>
                  <c:x val="0"/>
                  <c:y val="-2.4024024024024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AD-4D3E-90DB-04A0DC0B5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MT_10!$C$12:$H$12</c:f>
              <c:numCache>
                <c:formatCode>0.0</c:formatCode>
                <c:ptCount val="6"/>
                <c:pt idx="0">
                  <c:v>41.92139043869031</c:v>
                </c:pt>
                <c:pt idx="1">
                  <c:v>41.6918910307472</c:v>
                </c:pt>
                <c:pt idx="2">
                  <c:v>43.01293875872846</c:v>
                </c:pt>
                <c:pt idx="3">
                  <c:v>41.0804617849276</c:v>
                </c:pt>
                <c:pt idx="4">
                  <c:v>35.869999999999997</c:v>
                </c:pt>
                <c:pt idx="5">
                  <c:v>44.79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AD-4D3E-90DB-04A0DC0B5B95}"/>
            </c:ext>
          </c:extLst>
        </c:ser>
        <c:ser>
          <c:idx val="3"/>
          <c:order val="3"/>
          <c:tx>
            <c:strRef>
              <c:f>MT_10!$B$13</c:f>
              <c:strCache>
                <c:ptCount val="1"/>
                <c:pt idx="0">
                  <c:v>   Tasa de empleo de varones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4F255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MT_10!$C$13:$H$13</c:f>
              <c:numCache>
                <c:formatCode>0.0</c:formatCode>
                <c:ptCount val="6"/>
                <c:pt idx="0">
                  <c:v>63.357441941668007</c:v>
                </c:pt>
                <c:pt idx="1">
                  <c:v>63.505948215535341</c:v>
                </c:pt>
                <c:pt idx="2">
                  <c:v>63.756210296846319</c:v>
                </c:pt>
                <c:pt idx="3">
                  <c:v>63.261691373462455</c:v>
                </c:pt>
                <c:pt idx="4">
                  <c:v>55.44</c:v>
                </c:pt>
                <c:pt idx="5">
                  <c:v>62.98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AD-4D3E-90DB-04A0DC0B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89536"/>
        <c:axId val="191293696"/>
      </c:lineChart>
      <c:catAx>
        <c:axId val="1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293120"/>
        <c:crosses val="autoZero"/>
        <c:auto val="1"/>
        <c:lblAlgn val="ctr"/>
        <c:lblOffset val="100"/>
        <c:noMultiLvlLbl val="0"/>
      </c:catAx>
      <c:valAx>
        <c:axId val="1912931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489024"/>
        <c:crosses val="autoZero"/>
        <c:crossBetween val="between"/>
      </c:valAx>
      <c:valAx>
        <c:axId val="19129369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91489536"/>
        <c:crosses val="max"/>
        <c:crossBetween val="between"/>
      </c:valAx>
      <c:catAx>
        <c:axId val="19148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129369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ayout>
        <c:manualLayout>
          <c:xMode val="edge"/>
          <c:yMode val="edge"/>
          <c:x val="1.6095375402018414E-2"/>
          <c:y val="3.2032032032032032E-2"/>
          <c:w val="0.96968718346826377"/>
          <c:h val="0.11945804071788324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32645743225757E-2"/>
          <c:y val="0.1915301127899553"/>
          <c:w val="0.93003142212857193"/>
          <c:h val="0.65272800359414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MT_11!$B$7</c:f>
              <c:strCache>
                <c:ptCount val="1"/>
                <c:pt idx="0">
                  <c:v>   Tasa de desocupación de varones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1"/>
              <c:layout>
                <c:manualLayout>
                  <c:x val="-1.1267605633802852E-2"/>
                  <c:y val="7.5135292773088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9DE-9146-B228A662F067}"/>
                </c:ext>
              </c:extLst>
            </c:dLbl>
            <c:dLbl>
              <c:idx val="3"/>
              <c:layout>
                <c:manualLayout>
                  <c:x val="-1.1267605633802818E-2"/>
                  <c:y val="7.5135292773087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04-49DE-9146-B228A662F067}"/>
                </c:ext>
              </c:extLst>
            </c:dLbl>
            <c:dLbl>
              <c:idx val="5"/>
              <c:layout>
                <c:manualLayout>
                  <c:x val="-9.389671361502417E-3"/>
                  <c:y val="6.71272847650799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04-49DE-9146-B228A662F067}"/>
                </c:ext>
              </c:extLst>
            </c:dLbl>
            <c:dLbl>
              <c:idx val="6"/>
              <c:layout>
                <c:manualLayout>
                  <c:x val="-1.1267605633802679E-2"/>
                  <c:y val="7.5135292773088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04-49DE-9146-B228A662F067}"/>
                </c:ext>
              </c:extLst>
            </c:dLbl>
            <c:dLbl>
              <c:idx val="7"/>
              <c:layout>
                <c:manualLayout>
                  <c:x val="-9.3896713615023476E-3"/>
                  <c:y val="6.712696948917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04-49DE-9146-B228A662F067}"/>
                </c:ext>
              </c:extLst>
            </c:dLbl>
            <c:dLbl>
              <c:idx val="8"/>
              <c:layout>
                <c:manualLayout>
                  <c:x val="-1.6901408450704224E-2"/>
                  <c:y val="7.5135292773088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04-49DE-9146-B228A662F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MT_9!$C$3:$H$3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MT_11!$C$7:$H$7</c:f>
              <c:numCache>
                <c:formatCode>0.0</c:formatCode>
                <c:ptCount val="6"/>
                <c:pt idx="0">
                  <c:v>9.58</c:v>
                </c:pt>
                <c:pt idx="1">
                  <c:v>7.89</c:v>
                </c:pt>
                <c:pt idx="2">
                  <c:v>10.6</c:v>
                </c:pt>
                <c:pt idx="3">
                  <c:v>10.220000000000001</c:v>
                </c:pt>
                <c:pt idx="4">
                  <c:v>11.44</c:v>
                </c:pt>
                <c:pt idx="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04-49DE-9146-B228A662F067}"/>
            </c:ext>
          </c:extLst>
        </c:ser>
        <c:ser>
          <c:idx val="1"/>
          <c:order val="1"/>
          <c:tx>
            <c:strRef>
              <c:f>MT_11!$B$6</c:f>
              <c:strCache>
                <c:ptCount val="1"/>
                <c:pt idx="0">
                  <c:v>   Tasa de desocupación de mujeres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0"/>
              <c:layout>
                <c:manualLayout>
                  <c:x val="8.5744879950416502E-3"/>
                  <c:y val="5.20877777777777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EA-4B35-BA5A-7D0359019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MT_9!$C$3:$H$3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MT_11!$C$6:$H$6</c:f>
              <c:numCache>
                <c:formatCode>0.0</c:formatCode>
                <c:ptCount val="6"/>
                <c:pt idx="0">
                  <c:v>10.29</c:v>
                </c:pt>
                <c:pt idx="1">
                  <c:v>10.62</c:v>
                </c:pt>
                <c:pt idx="2">
                  <c:v>12.71</c:v>
                </c:pt>
                <c:pt idx="3">
                  <c:v>12.98</c:v>
                </c:pt>
                <c:pt idx="4">
                  <c:v>16.239999999999998</c:v>
                </c:pt>
                <c:pt idx="5">
                  <c:v>10.130000000000001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04-49DE-9146-B228A662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191778816"/>
        <c:axId val="191296000"/>
      </c:barChart>
      <c:lineChart>
        <c:grouping val="standard"/>
        <c:varyColors val="0"/>
        <c:ser>
          <c:idx val="3"/>
          <c:order val="2"/>
          <c:tx>
            <c:strRef>
              <c:f>MT_11!$B$13</c:f>
              <c:strCache>
                <c:ptCount val="1"/>
                <c:pt idx="0">
                  <c:v>   Tasa de desocupación de varones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4F2554"/>
                </a:solidFill>
              </a:ln>
            </c:spPr>
          </c:marker>
          <c:dLbls>
            <c:dLbl>
              <c:idx val="0"/>
              <c:layout>
                <c:manualLayout>
                  <c:x val="-1.5471718367903599E-2"/>
                  <c:y val="4.01430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04-49DE-9146-B228A662F067}"/>
                </c:ext>
              </c:extLst>
            </c:dLbl>
            <c:dLbl>
              <c:idx val="1"/>
              <c:layout>
                <c:manualLayout>
                  <c:x val="-1.761534036666405E-2"/>
                  <c:y val="4.05313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04-49DE-9146-B228A662F067}"/>
                </c:ext>
              </c:extLst>
            </c:dLbl>
            <c:dLbl>
              <c:idx val="2"/>
              <c:layout>
                <c:manualLayout>
                  <c:x val="-1.7336669506825157E-2"/>
                  <c:y val="4.015499999999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EA-4B35-BA5A-7D0359019E0B}"/>
                </c:ext>
              </c:extLst>
            </c:dLbl>
            <c:dLbl>
              <c:idx val="3"/>
              <c:layout>
                <c:manualLayout>
                  <c:x val="-6.4175316547141455E-3"/>
                  <c:y val="7.82888888888876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04-49DE-9146-B228A662F067}"/>
                </c:ext>
              </c:extLst>
            </c:dLbl>
            <c:dLbl>
              <c:idx val="4"/>
              <c:layout>
                <c:manualLayout>
                  <c:x val="-1.3108332916986803E-2"/>
                  <c:y val="3.6627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A-4B35-BA5A-7D0359019E0B}"/>
                </c:ext>
              </c:extLst>
            </c:dLbl>
            <c:dLbl>
              <c:idx val="5"/>
              <c:layout>
                <c:manualLayout>
                  <c:x val="-1.3049425509304333E-2"/>
                  <c:y val="4.3682777777777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EA-4B35-BA5A-7D0359019E0B}"/>
                </c:ext>
              </c:extLst>
            </c:dLbl>
            <c:dLbl>
              <c:idx val="6"/>
              <c:layout>
                <c:manualLayout>
                  <c:x val="-5.8380392591771239E-2"/>
                  <c:y val="-1.8488409669512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04-49DE-9146-B228A662F067}"/>
                </c:ext>
              </c:extLst>
            </c:dLbl>
            <c:dLbl>
              <c:idx val="7"/>
              <c:layout>
                <c:manualLayout>
                  <c:x val="-1.1432035784259499E-2"/>
                  <c:y val="2.1551630370527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04-49DE-9146-B228A662F067}"/>
                </c:ext>
              </c:extLst>
            </c:dLbl>
            <c:dLbl>
              <c:idx val="8"/>
              <c:layout>
                <c:manualLayout>
                  <c:x val="-1.5239510554138616E-2"/>
                  <c:y val="2.955963837853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04-49DE-9146-B228A662F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MT_11!$C$13:$H$13</c:f>
              <c:numCache>
                <c:formatCode>0.0</c:formatCode>
                <c:ptCount val="6"/>
                <c:pt idx="0">
                  <c:v>9.724138762840365</c:v>
                </c:pt>
                <c:pt idx="1">
                  <c:v>8.7603597332973511</c:v>
                </c:pt>
                <c:pt idx="2">
                  <c:v>9.7585422637377874</c:v>
                </c:pt>
                <c:pt idx="3">
                  <c:v>10.316863196418973</c:v>
                </c:pt>
                <c:pt idx="4">
                  <c:v>12.26</c:v>
                </c:pt>
                <c:pt idx="5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804-49DE-9146-B228A662F067}"/>
            </c:ext>
          </c:extLst>
        </c:ser>
        <c:ser>
          <c:idx val="2"/>
          <c:order val="3"/>
          <c:tx>
            <c:strRef>
              <c:f>MT_11!$B$12</c:f>
              <c:strCache>
                <c:ptCount val="1"/>
                <c:pt idx="0">
                  <c:v>   Tasa de desocupación de mujeres Total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74C9E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74C9E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MT_11!$C$12:$H$12</c:f>
              <c:numCache>
                <c:formatCode>0.0</c:formatCode>
                <c:ptCount val="6"/>
                <c:pt idx="0">
                  <c:v>11.06574994033917</c:v>
                </c:pt>
                <c:pt idx="1">
                  <c:v>11.381664305995811</c:v>
                </c:pt>
                <c:pt idx="2">
                  <c:v>12.458303652660867</c:v>
                </c:pt>
                <c:pt idx="3">
                  <c:v>13.355679159862264</c:v>
                </c:pt>
                <c:pt idx="4">
                  <c:v>16.03</c:v>
                </c:pt>
                <c:pt idx="5">
                  <c:v>10.17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804-49DE-9146-B228A662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79328"/>
        <c:axId val="191296576"/>
      </c:lineChart>
      <c:catAx>
        <c:axId val="1917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296000"/>
        <c:crosses val="autoZero"/>
        <c:auto val="1"/>
        <c:lblAlgn val="ctr"/>
        <c:lblOffset val="100"/>
        <c:noMultiLvlLbl val="0"/>
      </c:catAx>
      <c:valAx>
        <c:axId val="1912960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1778816"/>
        <c:crosses val="autoZero"/>
        <c:crossBetween val="between"/>
      </c:valAx>
      <c:valAx>
        <c:axId val="19129657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91779328"/>
        <c:crosses val="max"/>
        <c:crossBetween val="between"/>
      </c:valAx>
      <c:catAx>
        <c:axId val="19177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9129657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838383"/>
                </a:solidFill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3.2032032032032032E-2"/>
          <c:w val="1"/>
          <c:h val="0.13356916666666666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 b="1" i="0" baseline="0">
                <a:effectLst/>
              </a:rPr>
              <a:t>Población ocupada según rama de actividad</a:t>
            </a:r>
            <a:endParaRPr lang="es-AR" sz="1100">
              <a:effectLst/>
            </a:endParaRPr>
          </a:p>
          <a:p>
            <a:pPr>
              <a:defRPr/>
            </a:pPr>
            <a:r>
              <a:rPr lang="es-AR" sz="1100" b="1" i="0" baseline="0">
                <a:effectLst/>
              </a:rPr>
              <a:t>Variación de cada año respecto a 2016. Gran La Plata</a:t>
            </a:r>
            <a:endParaRPr lang="es-AR" sz="11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576029021207581E-2"/>
          <c:y val="0.25021751458619185"/>
          <c:w val="0.90261324342860683"/>
          <c:h val="0.691786616413642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MT_11_!$A$10</c:f>
              <c:strCache>
                <c:ptCount val="1"/>
                <c:pt idx="0">
                  <c:v>Comercio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(MT_11_!$B$10,MT_11_!$D$10,MT_11_!$F$10,MT_11_!$H$10)</c:f>
              <c:numCache>
                <c:formatCode>_-* #,##0_-;\-* #,##0_-;_-* "-"??_-;_-@_-</c:formatCode>
                <c:ptCount val="4"/>
                <c:pt idx="0">
                  <c:v>1195792</c:v>
                </c:pt>
                <c:pt idx="1">
                  <c:v>1224060</c:v>
                </c:pt>
                <c:pt idx="2">
                  <c:v>1287745</c:v>
                </c:pt>
                <c:pt idx="3">
                  <c:v>1325444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D-40C8-BA10-A5EFE16CCC81}"/>
            </c:ext>
          </c:extLst>
        </c:ser>
        <c:ser>
          <c:idx val="1"/>
          <c:order val="1"/>
          <c:tx>
            <c:strRef>
              <c:f>MT_11_!$A$8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solidFill>
              <a:srgbClr val="003136"/>
            </a:solidFill>
            <a:ln>
              <a:solidFill>
                <a:srgbClr val="C5C5C5"/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(MT_11_!$B$8,MT_11_!$D$8,MT_11_!$F$8,MT_11_!$H$8)</c:f>
              <c:numCache>
                <c:formatCode>_-* #,##0_-;\-* #,##0_-;_-* "-"??_-;_-@_-</c:formatCode>
                <c:ptCount val="4"/>
                <c:pt idx="0">
                  <c:v>1018254</c:v>
                </c:pt>
                <c:pt idx="1">
                  <c:v>975765</c:v>
                </c:pt>
                <c:pt idx="2">
                  <c:v>915826</c:v>
                </c:pt>
                <c:pt idx="3">
                  <c:v>951831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D-40C8-BA10-A5EFE16CCC81}"/>
            </c:ext>
          </c:extLst>
        </c:ser>
        <c:ser>
          <c:idx val="2"/>
          <c:order val="2"/>
          <c:tx>
            <c:strRef>
              <c:f>MT_11_!$A$9</c:f>
              <c:strCache>
                <c:ptCount val="1"/>
                <c:pt idx="0">
                  <c:v>Construccion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(MT_11_!$B$9,MT_11_!$D$9,MT_11_!$F$9,MT_11_!$H$9)</c:f>
              <c:numCache>
                <c:formatCode>_-* #,##0_-;\-* #,##0_-;_-* "-"??_-;_-@_-</c:formatCode>
                <c:ptCount val="4"/>
                <c:pt idx="0">
                  <c:v>654301</c:v>
                </c:pt>
                <c:pt idx="1">
                  <c:v>673004</c:v>
                </c:pt>
                <c:pt idx="2">
                  <c:v>651949</c:v>
                </c:pt>
                <c:pt idx="3">
                  <c:v>639347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D-40C8-BA10-A5EFE16CCC81}"/>
            </c:ext>
          </c:extLst>
        </c:ser>
        <c:ser>
          <c:idx val="5"/>
          <c:order val="3"/>
          <c:tx>
            <c:strRef>
              <c:f>MT_11_!$A$17</c:f>
              <c:strCache>
                <c:ptCount val="1"/>
                <c:pt idx="0">
                  <c:v>Servicio Doméstico</c:v>
                </c:pt>
              </c:strCache>
            </c:strRef>
          </c:tx>
          <c:spPr>
            <a:solidFill>
              <a:srgbClr val="4F2554"/>
            </a:solidFill>
            <a:ln>
              <a:solidFill>
                <a:srgbClr val="838383"/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(MT_11_!$B$17,MT_11_!$D$17,MT_11_!$F$17,MT_11_!$H$17)</c:f>
              <c:numCache>
                <c:formatCode>_-* #,##0_-;\-* #,##0_-;_-* "-"??_-;_-@_-</c:formatCode>
                <c:ptCount val="4"/>
                <c:pt idx="0">
                  <c:v>590139</c:v>
                </c:pt>
                <c:pt idx="1">
                  <c:v>543692</c:v>
                </c:pt>
                <c:pt idx="2">
                  <c:v>670886</c:v>
                </c:pt>
                <c:pt idx="3">
                  <c:v>582192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D-40C8-BA10-A5EFE16CCC81}"/>
            </c:ext>
          </c:extLst>
        </c:ser>
        <c:ser>
          <c:idx val="4"/>
          <c:order val="4"/>
          <c:tx>
            <c:strRef>
              <c:f>MT_11_!$A$11</c:f>
              <c:strCache>
                <c:ptCount val="1"/>
                <c:pt idx="0">
                  <c:v>Hoteles y Restorants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MT_11_!$J$6:$M$6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(MT_11_!$B$11,MT_11_!$D$11,MT_11_!$F$11,MT_11_!$H$11)</c:f>
              <c:numCache>
                <c:formatCode>_-* #,##0_-;\-* #,##0_-;_-* "-"??_-;_-@_-</c:formatCode>
                <c:ptCount val="4"/>
                <c:pt idx="0">
                  <c:v>203348</c:v>
                </c:pt>
                <c:pt idx="1">
                  <c:v>252949</c:v>
                </c:pt>
                <c:pt idx="2">
                  <c:v>226083</c:v>
                </c:pt>
                <c:pt idx="3">
                  <c:v>204465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D-40C8-BA10-A5EFE16C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90560"/>
        <c:axId val="191741952"/>
      </c:barChart>
      <c:catAx>
        <c:axId val="1914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crossAx val="191741952"/>
        <c:crossesAt val="0"/>
        <c:auto val="1"/>
        <c:lblAlgn val="ctr"/>
        <c:lblOffset val="100"/>
        <c:noMultiLvlLbl val="0"/>
      </c:catAx>
      <c:valAx>
        <c:axId val="1917419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spPr>
          <a:ln w="28575" cmpd="sng"/>
        </c:spPr>
        <c:txPr>
          <a:bodyPr/>
          <a:lstStyle/>
          <a:p>
            <a:pPr>
              <a:defRPr sz="1000" b="1"/>
            </a:pPr>
            <a:endParaRPr lang="es-AR"/>
          </a:p>
        </c:txPr>
        <c:crossAx val="191490560"/>
        <c:crosses val="autoZero"/>
        <c:crossBetween val="between"/>
        <c:minorUnit val="1000"/>
      </c:valAx>
      <c:spPr>
        <a:ln w="9525" cmpd="sng">
          <a:noFill/>
        </a:ln>
      </c:spPr>
    </c:plotArea>
    <c:legend>
      <c:legendPos val="t"/>
      <c:layout>
        <c:manualLayout>
          <c:xMode val="edge"/>
          <c:yMode val="edge"/>
          <c:x val="2.5405477795456884E-2"/>
          <c:y val="0.12038267984167964"/>
          <c:w val="0.93819749279110032"/>
          <c:h val="8.02531754942133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3251594306899"/>
          <c:y val="0.32891531544755637"/>
          <c:w val="0.85123440754353696"/>
          <c:h val="0.53286991224699354"/>
        </c:manualLayout>
      </c:layout>
      <c:lineChart>
        <c:grouping val="standard"/>
        <c:varyColors val="0"/>
        <c:ser>
          <c:idx val="0"/>
          <c:order val="0"/>
          <c:tx>
            <c:v>Brecha Mediana - Total Bs. As.</c:v>
          </c:tx>
          <c:spPr>
            <a:ln w="28575" cap="rnd">
              <a:solidFill>
                <a:srgbClr val="00AEC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77540511858828E-3"/>
                  <c:y val="-5.5813383207123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CA-4A38-A2E1-38ED7E5F476B}"/>
                </c:ext>
              </c:extLst>
            </c:dLbl>
            <c:dLbl>
              <c:idx val="1"/>
              <c:layout>
                <c:manualLayout>
                  <c:x val="-6.3675756048090532E-2"/>
                  <c:y val="-5.581338320712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CA-4A38-A2E1-38ED7E5F476B}"/>
                </c:ext>
              </c:extLst>
            </c:dLbl>
            <c:dLbl>
              <c:idx val="2"/>
              <c:layout>
                <c:manualLayout>
                  <c:x val="-6.1184529285645627E-2"/>
                  <c:y val="-5.116516545093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CA-4A38-A2E1-38ED7E5F476B}"/>
                </c:ext>
              </c:extLst>
            </c:dLbl>
            <c:dLbl>
              <c:idx val="3"/>
              <c:layout>
                <c:manualLayout>
                  <c:x val="-8.8687672743038657E-3"/>
                  <c:y val="-9.33120564520556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CA-4A38-A2E1-38ED7E5F47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AEC3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D_1!$C$3:$H$3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D_1!$C$5:$H$5</c:f>
              <c:numCache>
                <c:formatCode>0</c:formatCode>
                <c:ptCount val="6"/>
                <c:pt idx="0">
                  <c:v>15.80323015334376</c:v>
                </c:pt>
                <c:pt idx="1">
                  <c:v>15.750039375098439</c:v>
                </c:pt>
                <c:pt idx="2">
                  <c:v>17.058823529411764</c:v>
                </c:pt>
                <c:pt idx="3">
                  <c:v>17.250024065323753</c:v>
                </c:pt>
                <c:pt idx="4">
                  <c:v>20.399999999999999</c:v>
                </c:pt>
                <c:pt idx="5">
                  <c:v>14.831623988668639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6A-494D-85B8-ED892A1B309D}"/>
            </c:ext>
          </c:extLst>
        </c:ser>
        <c:ser>
          <c:idx val="1"/>
          <c:order val="1"/>
          <c:tx>
            <c:v>Brecha Media - Total Bs. As.</c:v>
          </c:tx>
          <c:spPr>
            <a:ln>
              <a:solidFill>
                <a:srgbClr val="4F2554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4F2554"/>
                </a:solidFill>
              </a:ln>
            </c:spPr>
          </c:marker>
          <c:dLbls>
            <c:dLbl>
              <c:idx val="0"/>
              <c:layout>
                <c:manualLayout>
                  <c:x val="-3.6272261661197083E-2"/>
                  <c:y val="-6.510981871950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CA-4A38-A2E1-38ED7E5F476B}"/>
                </c:ext>
              </c:extLst>
            </c:dLbl>
            <c:dLbl>
              <c:idx val="1"/>
              <c:layout>
                <c:manualLayout>
                  <c:x val="-5.7438665800949022E-2"/>
                  <c:y val="-7.326432986974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6C-420B-8C2D-0D120C37CDB4}"/>
                </c:ext>
              </c:extLst>
            </c:dLbl>
            <c:dLbl>
              <c:idx val="2"/>
              <c:layout>
                <c:manualLayout>
                  <c:x val="-5.4947439038504166E-2"/>
                  <c:y val="-5.931967660116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6C-420B-8C2D-0D120C37CDB4}"/>
                </c:ext>
              </c:extLst>
            </c:dLbl>
            <c:dLbl>
              <c:idx val="3"/>
              <c:layout>
                <c:manualLayout>
                  <c:x val="-1.0502972798550171E-2"/>
                  <c:y val="-3.9255479955933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6C-420B-8C2D-0D120C37C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D_1!$C$3:$H$3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D_1!$C$6:$H$6</c:f>
              <c:numCache>
                <c:formatCode>0</c:formatCode>
                <c:ptCount val="6"/>
                <c:pt idx="0">
                  <c:v>21.314259131241926</c:v>
                </c:pt>
                <c:pt idx="1">
                  <c:v>18.804878009710503</c:v>
                </c:pt>
                <c:pt idx="2">
                  <c:v>20.329848922956135</c:v>
                </c:pt>
                <c:pt idx="3">
                  <c:v>22.640857255657433</c:v>
                </c:pt>
                <c:pt idx="4">
                  <c:v>26.303081451759798</c:v>
                </c:pt>
                <c:pt idx="5">
                  <c:v>20.532739829028777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6C-420B-8C2D-0D120C37CDB4}"/>
            </c:ext>
          </c:extLst>
        </c:ser>
        <c:ser>
          <c:idx val="2"/>
          <c:order val="2"/>
          <c:tx>
            <c:v>Brecha Mediana - Totala 6 Aglomerados</c:v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3.2537524293342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CA-4A38-A2E1-38ED7E5F476B}"/>
                </c:ext>
              </c:extLst>
            </c:dLbl>
            <c:dLbl>
              <c:idx val="1"/>
              <c:layout>
                <c:manualLayout>
                  <c:x val="-9.1343926076815946E-17"/>
                  <c:y val="5.577861307430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CA-4A38-A2E1-38ED7E5F476B}"/>
                </c:ext>
              </c:extLst>
            </c:dLbl>
            <c:dLbl>
              <c:idx val="2"/>
              <c:layout>
                <c:manualLayout>
                  <c:x val="0"/>
                  <c:y val="4.648217756191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CA-4A38-A2E1-38ED7E5F476B}"/>
                </c:ext>
              </c:extLst>
            </c:dLbl>
            <c:dLbl>
              <c:idx val="3"/>
              <c:layout>
                <c:manualLayout>
                  <c:x val="-7.473680287334564E-3"/>
                  <c:y val="-9.2964355123836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CA-4A38-A2E1-38ED7E5F4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D_1!$C$3:$H$3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D_1!$C$8:$H$8</c:f>
              <c:numCache>
                <c:formatCode>0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17.406440382941689</c:v>
                </c:pt>
                <c:pt idx="5">
                  <c:v>14.831623988668639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56C-420B-8C2D-0D120C37CDB4}"/>
            </c:ext>
          </c:extLst>
        </c:ser>
        <c:ser>
          <c:idx val="3"/>
          <c:order val="3"/>
          <c:tx>
            <c:v>Brecha Media - Total 6 Aglomerados</c:v>
          </c:tx>
          <c:spPr>
            <a:ln>
              <a:solidFill>
                <a:srgbClr val="C5C5C5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C5C5C5"/>
                </a:solidFill>
              </a:ln>
            </c:spPr>
          </c:marker>
          <c:dLbls>
            <c:dLbl>
              <c:idx val="0"/>
              <c:layout>
                <c:manualLayout>
                  <c:x val="-2.4912267624449002E-3"/>
                  <c:y val="-6.507504858668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CA-4A38-A2E1-38ED7E5F476B}"/>
                </c:ext>
              </c:extLst>
            </c:dLbl>
            <c:dLbl>
              <c:idx val="1"/>
              <c:layout>
                <c:manualLayout>
                  <c:x val="-2.2421040862003784E-2"/>
                  <c:y val="-6.5075048586685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CA-4A38-A2E1-38ED7E5F476B}"/>
                </c:ext>
              </c:extLst>
            </c:dLbl>
            <c:dLbl>
              <c:idx val="2"/>
              <c:layout>
                <c:manualLayout>
                  <c:x val="-2.242104086200369E-2"/>
                  <c:y val="-6.972326634287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CA-4A38-A2E1-38ED7E5F476B}"/>
                </c:ext>
              </c:extLst>
            </c:dLbl>
            <c:dLbl>
              <c:idx val="3"/>
              <c:layout>
                <c:manualLayout>
                  <c:x val="-9.9649070497796009E-3"/>
                  <c:y val="-3.25375242933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CA-4A38-A2E1-38ED7E5F4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C5C5C5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D_1!$C$3:$H$3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D_1!$C$9:$H$9</c:f>
              <c:numCache>
                <c:formatCode>0</c:formatCode>
                <c:ptCount val="6"/>
                <c:pt idx="0">
                  <c:v>21</c:v>
                </c:pt>
                <c:pt idx="1">
                  <c:v>19</c:v>
                </c:pt>
                <c:pt idx="2">
                  <c:v>20</c:v>
                </c:pt>
                <c:pt idx="3">
                  <c:v>26</c:v>
                </c:pt>
                <c:pt idx="4">
                  <c:v>24.69857927540415</c:v>
                </c:pt>
                <c:pt idx="5">
                  <c:v>21.096249984215106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56C-420B-8C2D-0D120C37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1328"/>
        <c:axId val="191747136"/>
      </c:lineChart>
      <c:catAx>
        <c:axId val="1919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747136"/>
        <c:crosses val="autoZero"/>
        <c:auto val="1"/>
        <c:lblAlgn val="ctr"/>
        <c:lblOffset val="100"/>
        <c:noMultiLvlLbl val="0"/>
      </c:catAx>
      <c:valAx>
        <c:axId val="191747136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r>
                  <a:rPr lang="es-AR" sz="800" b="1">
                    <a:solidFill>
                      <a:schemeClr val="tx1"/>
                    </a:solidFill>
                  </a:rPr>
                  <a:t>Brecha</a:t>
                </a:r>
                <a:r>
                  <a:rPr lang="es-AR" sz="800" b="1" baseline="0">
                    <a:solidFill>
                      <a:schemeClr val="tx1"/>
                    </a:solidFill>
                  </a:rPr>
                  <a:t> de ingreso</a:t>
                </a:r>
                <a:endParaRPr lang="es-AR" sz="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6449691056910567E-2"/>
              <c:y val="0.40306579073744359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971328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EC3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1.2728397053827088E-2"/>
          <c:y val="3.8595398345137651E-2"/>
          <c:w val="0.98347762848387277"/>
          <c:h val="0.17900397432648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Coeficiente de Gini del ingreso per cápita familiar</a:t>
            </a:r>
          </a:p>
        </c:rich>
      </c:tx>
      <c:layout>
        <c:manualLayout>
          <c:xMode val="edge"/>
          <c:yMode val="edge"/>
          <c:x val="0.25929372112968502"/>
          <c:y val="1.5618128654970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66656635721215E-2"/>
          <c:y val="0.21798600088616185"/>
          <c:w val="0.90473952142359182"/>
          <c:h val="0.67673958333333339"/>
        </c:manualLayout>
      </c:layout>
      <c:lineChart>
        <c:grouping val="standard"/>
        <c:varyColors val="0"/>
        <c:ser>
          <c:idx val="1"/>
          <c:order val="0"/>
          <c:tx>
            <c:strRef>
              <c:f>D_2!$B$4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dLbl>
              <c:idx val="1"/>
              <c:layout>
                <c:manualLayout>
                  <c:x val="-0.04"/>
                  <c:y val="4.758936382952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07-446E-9F92-BB2572AF254C}"/>
                </c:ext>
              </c:extLst>
            </c:dLbl>
            <c:dLbl>
              <c:idx val="2"/>
              <c:layout>
                <c:manualLayout>
                  <c:x val="-4.7643580445674905E-2"/>
                  <c:y val="-4.5246783625730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07-446E-9F92-BB2572AF254C}"/>
                </c:ext>
              </c:extLst>
            </c:dLbl>
            <c:dLbl>
              <c:idx val="3"/>
              <c:layout>
                <c:manualLayout>
                  <c:x val="4.4444444444444444E-3"/>
                  <c:y val="1.187507811523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07-446E-9F92-BB2572AF25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D_2!$C$3:$H$3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D_2!$C$4:$H$4</c:f>
              <c:numCache>
                <c:formatCode>0.000</c:formatCode>
                <c:ptCount val="6"/>
                <c:pt idx="0">
                  <c:v>0.43380000000000002</c:v>
                </c:pt>
                <c:pt idx="1">
                  <c:v>0.40620000000000001</c:v>
                </c:pt>
                <c:pt idx="2">
                  <c:v>0.4229</c:v>
                </c:pt>
                <c:pt idx="3">
                  <c:v>0.43469999999999998</c:v>
                </c:pt>
                <c:pt idx="4">
                  <c:v>0.45340000000000003</c:v>
                </c:pt>
                <c:pt idx="5">
                  <c:v>0.43120000000000003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707-446E-9F92-BB2572AF254C}"/>
            </c:ext>
          </c:extLst>
        </c:ser>
        <c:ser>
          <c:idx val="2"/>
          <c:order val="1"/>
          <c:tx>
            <c:strRef>
              <c:f>D_2!$B$5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solidFill>
                <a:srgbClr val="4F2554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4F2554"/>
                </a:solidFill>
              </a:ln>
            </c:spPr>
          </c:marker>
          <c:dLbls>
            <c:dLbl>
              <c:idx val="2"/>
              <c:layout>
                <c:manualLayout>
                  <c:x val="-5.1670672038577323E-2"/>
                  <c:y val="4.8851956946730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07-446E-9F92-BB2572AF25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D_2!$C$3:$H$3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D_2!$C$5:$H$5</c:f>
              <c:numCache>
                <c:formatCode>0.000</c:formatCode>
                <c:ptCount val="6"/>
                <c:pt idx="0">
                  <c:v>0.43099999999999999</c:v>
                </c:pt>
                <c:pt idx="1">
                  <c:v>0.41099999999999998</c:v>
                </c:pt>
                <c:pt idx="2">
                  <c:v>0.41399999999999998</c:v>
                </c:pt>
                <c:pt idx="3">
                  <c:v>0.442</c:v>
                </c:pt>
                <c:pt idx="4">
                  <c:v>0.45710000000000001</c:v>
                </c:pt>
                <c:pt idx="5">
                  <c:v>0.43159999999999998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707-446E-9F92-BB2572AF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3200"/>
        <c:axId val="191748288"/>
      </c:lineChart>
      <c:catAx>
        <c:axId val="1922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748288"/>
        <c:crosses val="autoZero"/>
        <c:auto val="1"/>
        <c:lblAlgn val="ctr"/>
        <c:lblOffset val="100"/>
        <c:noMultiLvlLbl val="0"/>
      </c:catAx>
      <c:valAx>
        <c:axId val="191748288"/>
        <c:scaling>
          <c:orientation val="minMax"/>
          <c:max val="0.5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243200"/>
        <c:crosses val="autoZero"/>
        <c:crossBetween val="between"/>
        <c:majorUnit val="2.0000000000000004E-2"/>
        <c:min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11645233918128654"/>
          <c:w val="1"/>
          <c:h val="6.2664912280701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3441358024691"/>
          <c:y val="0.15470070663019686"/>
          <c:w val="0.84880694444444449"/>
          <c:h val="0.75367224485852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PO_PR!$B$18</c:f>
              <c:strCache>
                <c:ptCount val="1"/>
                <c:pt idx="0">
                  <c:v>Personas Pobres</c:v>
                </c:pt>
              </c:strCache>
            </c:strRef>
          </c:tx>
          <c:spPr>
            <a:solidFill>
              <a:srgbClr val="838383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numFmt formatCode="#,###," sourceLinked="0"/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PO_PR!$C$15:$H$15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PO_PR!$C$18:$H$18</c:f>
              <c:numCache>
                <c:formatCode>#,###,</c:formatCode>
                <c:ptCount val="6"/>
                <c:pt idx="0">
                  <c:v>5290577</c:v>
                </c:pt>
                <c:pt idx="1">
                  <c:v>4210197</c:v>
                </c:pt>
                <c:pt idx="2">
                  <c:v>4799889</c:v>
                </c:pt>
                <c:pt idx="3">
                  <c:v>5951015</c:v>
                </c:pt>
                <c:pt idx="4">
                  <c:v>7592737</c:v>
                </c:pt>
                <c:pt idx="5">
                  <c:v>7172648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E-40F6-A3F1-AD561FA25BF5}"/>
            </c:ext>
          </c:extLst>
        </c:ser>
        <c:ser>
          <c:idx val="1"/>
          <c:order val="1"/>
          <c:tx>
            <c:strRef>
              <c:f>PO_PR!$B$19</c:f>
              <c:strCache>
                <c:ptCount val="1"/>
                <c:pt idx="0">
                  <c:v>Personas Pobres no Indigentes</c:v>
                </c:pt>
              </c:strCache>
            </c:strRef>
          </c:tx>
          <c:spPr>
            <a:solidFill>
              <a:srgbClr val="00AEC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1.38887251311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8E-40F6-A3F1-AD561FA25BF5}"/>
                </c:ext>
              </c:extLst>
            </c:dLbl>
            <c:spPr>
              <a:solidFill>
                <a:srgbClr val="00AEC3"/>
              </a:solidFill>
              <a:ln>
                <a:solidFill>
                  <a:srgbClr val="838383"/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PO_PR!$C$15:$H$15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PO_PR!$C$19:$H$19</c:f>
              <c:numCache>
                <c:formatCode>#,###,</c:formatCode>
                <c:ptCount val="6"/>
                <c:pt idx="0">
                  <c:v>3989117</c:v>
                </c:pt>
                <c:pt idx="1">
                  <c:v>3236426</c:v>
                </c:pt>
                <c:pt idx="2">
                  <c:v>3654077</c:v>
                </c:pt>
                <c:pt idx="3">
                  <c:v>4455773</c:v>
                </c:pt>
                <c:pt idx="4">
                  <c:v>5099891</c:v>
                </c:pt>
                <c:pt idx="5">
                  <c:v>5474441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8E-40F6-A3F1-AD561FA25BF5}"/>
            </c:ext>
          </c:extLst>
        </c:ser>
        <c:ser>
          <c:idx val="2"/>
          <c:order val="2"/>
          <c:tx>
            <c:strRef>
              <c:f>PO_PR!$B$20</c:f>
              <c:strCache>
                <c:ptCount val="1"/>
                <c:pt idx="0">
                  <c:v>Personas Indigentes</c:v>
                </c:pt>
              </c:strCache>
            </c:strRef>
          </c:tx>
          <c:spPr>
            <a:solidFill>
              <a:srgbClr val="027987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solidFill>
                <a:srgbClr val="027987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PO_PR!$C$15:$H$15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PO_PR!$C$20:$H$20</c:f>
              <c:numCache>
                <c:formatCode>#,###,</c:formatCode>
                <c:ptCount val="6"/>
                <c:pt idx="0">
                  <c:v>1301460</c:v>
                </c:pt>
                <c:pt idx="1">
                  <c:v>973771</c:v>
                </c:pt>
                <c:pt idx="2">
                  <c:v>1145812</c:v>
                </c:pt>
                <c:pt idx="3">
                  <c:v>1495242</c:v>
                </c:pt>
                <c:pt idx="4">
                  <c:v>2492846</c:v>
                </c:pt>
                <c:pt idx="5">
                  <c:v>1698207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8E-40F6-A3F1-AD561FA25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8"/>
        <c:axId val="192892928"/>
        <c:axId val="191951360"/>
      </c:barChart>
      <c:catAx>
        <c:axId val="1928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1">
                <a:solidFill>
                  <a:srgbClr val="027987"/>
                </a:solidFill>
              </a:defRPr>
            </a:pPr>
            <a:endParaRPr lang="es-AR"/>
          </a:p>
        </c:txPr>
        <c:crossAx val="191951360"/>
        <c:crosses val="autoZero"/>
        <c:auto val="1"/>
        <c:lblAlgn val="ctr"/>
        <c:lblOffset val="100"/>
        <c:noMultiLvlLbl val="0"/>
      </c:catAx>
      <c:valAx>
        <c:axId val="191951360"/>
        <c:scaling>
          <c:orientation val="minMax"/>
          <c:max val="85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>
                    <a:solidFill>
                      <a:srgbClr val="027987"/>
                    </a:solidFill>
                  </a:defRPr>
                </a:pPr>
                <a:r>
                  <a:rPr lang="es-AR" sz="1000">
                    <a:solidFill>
                      <a:srgbClr val="027987"/>
                    </a:solidFill>
                  </a:rPr>
                  <a:t>Personas</a:t>
                </a:r>
                <a:r>
                  <a:rPr lang="es-AR" sz="1000" baseline="0">
                    <a:solidFill>
                      <a:srgbClr val="027987"/>
                    </a:solidFill>
                  </a:rPr>
                  <a:t> en miles</a:t>
                </a:r>
                <a:endParaRPr lang="es-AR" sz="1000">
                  <a:solidFill>
                    <a:srgbClr val="027987"/>
                  </a:solidFill>
                </a:endParaRPr>
              </a:p>
            </c:rich>
          </c:tx>
          <c:layout>
            <c:manualLayout>
              <c:xMode val="edge"/>
              <c:yMode val="edge"/>
              <c:x val="1.6853955995577374E-2"/>
              <c:y val="0.34045380116959056"/>
            </c:manualLayout>
          </c:layout>
          <c:overlay val="0"/>
        </c:title>
        <c:numFmt formatCode="#,###,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2892928"/>
        <c:crosses val="autoZero"/>
        <c:crossBetween val="between"/>
        <c:majorUnit val="1000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7.1880546338452039E-3"/>
          <c:y val="0"/>
          <c:w val="0.99039271034516907"/>
          <c:h val="0.14670760233918129"/>
        </c:manualLayout>
      </c:layout>
      <c:overlay val="0"/>
      <c:txPr>
        <a:bodyPr/>
        <a:lstStyle/>
        <a:p>
          <a:pPr>
            <a:defRPr sz="900" b="1"/>
          </a:pPr>
          <a:endParaRPr lang="es-A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Personas</a:t>
            </a:r>
            <a:r>
              <a:rPr lang="es-AR" sz="1000" baseline="0"/>
              <a:t> Pobres</a:t>
            </a:r>
            <a:endParaRPr lang="es-AR" sz="1000"/>
          </a:p>
        </c:rich>
      </c:tx>
      <c:layout>
        <c:manualLayout>
          <c:xMode val="edge"/>
          <c:yMode val="edge"/>
          <c:x val="0.4172610673665792"/>
          <c:y val="1.19047619047619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17173202634522"/>
          <c:y val="0.21798600088616185"/>
          <c:w val="0.85123440754353696"/>
          <c:h val="0.70408128654970759"/>
        </c:manualLayout>
      </c:layout>
      <c:lineChart>
        <c:grouping val="standard"/>
        <c:varyColors val="0"/>
        <c:ser>
          <c:idx val="0"/>
          <c:order val="0"/>
          <c:tx>
            <c:strRef>
              <c:f>PO_1!$B$4</c:f>
              <c:strCache>
                <c:ptCount val="1"/>
                <c:pt idx="0">
                  <c:v>Resto de Buenos Aires</c:v>
                </c:pt>
              </c:strCache>
            </c:strRef>
          </c:tx>
          <c:spPr>
            <a:ln w="28575" cap="rnd">
              <a:solidFill>
                <a:srgbClr val="00AEC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AEC3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PO_1!$C$6:$F$6</c:f>
            </c:numRef>
          </c:val>
          <c:smooth val="1"/>
          <c:extLst>
            <c:ext xmlns:c16="http://schemas.microsoft.com/office/drawing/2014/chart" uri="{C3380CC4-5D6E-409C-BE32-E72D297353CC}">
              <c16:uniqueId val="{00000000-146A-494D-85B8-ED892A1B309D}"/>
            </c:ext>
          </c:extLst>
        </c:ser>
        <c:ser>
          <c:idx val="1"/>
          <c:order val="1"/>
          <c:tx>
            <c:strRef>
              <c:f>PO_1!$B$7</c:f>
              <c:strCache>
                <c:ptCount val="1"/>
                <c:pt idx="0">
                  <c:v>Total Buenos Aires</c:v>
                </c:pt>
              </c:strCache>
            </c:strRef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dLbl>
              <c:idx val="1"/>
              <c:layout>
                <c:manualLayout>
                  <c:x val="-0.04"/>
                  <c:y val="4.758936382952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5A-41AA-A478-C534778AC0C8}"/>
                </c:ext>
              </c:extLst>
            </c:dLbl>
            <c:dLbl>
              <c:idx val="2"/>
              <c:layout>
                <c:manualLayout>
                  <c:x val="-0.04"/>
                  <c:y val="4.758936382952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5A-41AA-A478-C534778AC0C8}"/>
                </c:ext>
              </c:extLst>
            </c:dLbl>
            <c:dLbl>
              <c:idx val="3"/>
              <c:layout>
                <c:manualLayout>
                  <c:x val="4.4444444444444444E-3"/>
                  <c:y val="1.187507811523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5A-41AA-A478-C534778AC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PO_1!$C$9:$H$9</c:f>
              <c:numCache>
                <c:formatCode>0.0</c:formatCode>
                <c:ptCount val="6"/>
                <c:pt idx="0">
                  <c:v>32.5</c:v>
                </c:pt>
                <c:pt idx="1">
                  <c:v>25.59</c:v>
                </c:pt>
                <c:pt idx="2">
                  <c:v>28.87</c:v>
                </c:pt>
                <c:pt idx="3">
                  <c:v>35.42</c:v>
                </c:pt>
                <c:pt idx="4">
                  <c:v>44.73</c:v>
                </c:pt>
                <c:pt idx="5">
                  <c:v>41.86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5A-41AA-A478-C534778AC0C8}"/>
            </c:ext>
          </c:extLst>
        </c:ser>
        <c:ser>
          <c:idx val="2"/>
          <c:order val="2"/>
          <c:tx>
            <c:strRef>
              <c:f>PO_1!$B$10</c:f>
              <c:strCache>
                <c:ptCount val="1"/>
                <c:pt idx="0">
                  <c:v>Total 6 aglomerados urbanos </c:v>
                </c:pt>
              </c:strCache>
            </c:strRef>
          </c:tx>
          <c:spPr>
            <a:ln>
              <a:solidFill>
                <a:srgbClr val="008398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839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PO_1!$C$12:$H$12</c:f>
              <c:numCache>
                <c:formatCode>0.0</c:formatCode>
                <c:ptCount val="6"/>
                <c:pt idx="0">
                  <c:v>33.924771350037759</c:v>
                </c:pt>
                <c:pt idx="1">
                  <c:v>26.870647238133653</c:v>
                </c:pt>
                <c:pt idx="2">
                  <c:v>30.059827883415341</c:v>
                </c:pt>
                <c:pt idx="3">
                  <c:v>35.736392976276214</c:v>
                </c:pt>
                <c:pt idx="4">
                  <c:v>45.49</c:v>
                </c:pt>
                <c:pt idx="5">
                  <c:v>42.33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5A-41AA-A478-C534778AC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2176"/>
        <c:axId val="191946752"/>
      </c:lineChart>
      <c:catAx>
        <c:axId val="1922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946752"/>
        <c:crosses val="autoZero"/>
        <c:auto val="1"/>
        <c:lblAlgn val="ctr"/>
        <c:lblOffset val="100"/>
        <c:noMultiLvlLbl val="0"/>
      </c:catAx>
      <c:valAx>
        <c:axId val="19194675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r>
                  <a:rPr lang="es-AR" sz="800" b="1">
                    <a:solidFill>
                      <a:schemeClr val="tx1"/>
                    </a:solidFill>
                  </a:rPr>
                  <a:t>En</a:t>
                </a:r>
                <a:r>
                  <a:rPr lang="es-AR" sz="800" b="1" baseline="0">
                    <a:solidFill>
                      <a:schemeClr val="tx1"/>
                    </a:solidFill>
                  </a:rPr>
                  <a:t> Porcentaje </a:t>
                </a:r>
                <a:endParaRPr lang="es-AR" sz="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6449691056910567E-2"/>
              <c:y val="0.4030657907374435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2421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4F2554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9.788495188101487E-2"/>
          <c:w val="1"/>
          <c:h val="9.2715264259832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/>
              <a:t>Personas</a:t>
            </a:r>
            <a:r>
              <a:rPr lang="es-AR" sz="1000" baseline="0"/>
              <a:t> Indigentes</a:t>
            </a:r>
            <a:endParaRPr lang="es-AR" sz="1000"/>
          </a:p>
        </c:rich>
      </c:tx>
      <c:layout>
        <c:manualLayout>
          <c:xMode val="edge"/>
          <c:yMode val="edge"/>
          <c:x val="0.4172610673665792"/>
          <c:y val="1.19047619047619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17173202634522"/>
          <c:y val="0.21798600088616185"/>
          <c:w val="0.85123440754353696"/>
          <c:h val="0.70513994552794712"/>
        </c:manualLayout>
      </c:layout>
      <c:lineChart>
        <c:grouping val="standard"/>
        <c:varyColors val="0"/>
        <c:ser>
          <c:idx val="0"/>
          <c:order val="0"/>
          <c:tx>
            <c:strRef>
              <c:f>PO_2!$B$4</c:f>
              <c:strCache>
                <c:ptCount val="1"/>
                <c:pt idx="0">
                  <c:v>Resto de Buenos Aires</c:v>
                </c:pt>
              </c:strCache>
            </c:strRef>
          </c:tx>
          <c:spPr>
            <a:ln w="28575" cap="rnd">
              <a:solidFill>
                <a:srgbClr val="00AEC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AEC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881022615535889E-2"/>
                  <c:y val="-5.130975492767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9-478C-BFF3-B86B26F73356}"/>
                </c:ext>
              </c:extLst>
            </c:dLbl>
            <c:dLbl>
              <c:idx val="3"/>
              <c:layout>
                <c:manualLayout>
                  <c:x val="-2.6981317600786772E-2"/>
                  <c:y val="-3.2994442904572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9-478C-BFF3-B86B26F7335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AEC3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PO_2!$C$2:$H$2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PO_2!$C$6:$F$6</c:f>
            </c:numRef>
          </c:val>
          <c:smooth val="1"/>
          <c:extLst>
            <c:ext xmlns:c16="http://schemas.microsoft.com/office/drawing/2014/chart" uri="{C3380CC4-5D6E-409C-BE32-E72D297353CC}">
              <c16:uniqueId val="{00000000-146A-494D-85B8-ED892A1B309D}"/>
            </c:ext>
          </c:extLst>
        </c:ser>
        <c:ser>
          <c:idx val="1"/>
          <c:order val="1"/>
          <c:tx>
            <c:strRef>
              <c:f>PO_2!$B$7</c:f>
              <c:strCache>
                <c:ptCount val="1"/>
                <c:pt idx="0">
                  <c:v>Total Buenos Aires</c:v>
                </c:pt>
              </c:strCache>
            </c:strRef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PO_2!$C$2:$H$2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PO_2!$C$9:$H$9</c:f>
              <c:numCache>
                <c:formatCode>0.0</c:formatCode>
                <c:ptCount val="6"/>
                <c:pt idx="0">
                  <c:v>7.99</c:v>
                </c:pt>
                <c:pt idx="1">
                  <c:v>5.92</c:v>
                </c:pt>
                <c:pt idx="2">
                  <c:v>6.89</c:v>
                </c:pt>
                <c:pt idx="3">
                  <c:v>8.9</c:v>
                </c:pt>
                <c:pt idx="4">
                  <c:v>14.69</c:v>
                </c:pt>
                <c:pt idx="5">
                  <c:v>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E9-478C-BFF3-B86B26F73356}"/>
            </c:ext>
          </c:extLst>
        </c:ser>
        <c:ser>
          <c:idx val="2"/>
          <c:order val="2"/>
          <c:tx>
            <c:strRef>
              <c:f>PO_2!$B$10</c:f>
              <c:strCache>
                <c:ptCount val="1"/>
                <c:pt idx="0">
                  <c:v>Total 6 aglomerados urbanos </c:v>
                </c:pt>
              </c:strCache>
            </c:strRef>
          </c:tx>
          <c:spPr>
            <a:ln>
              <a:solidFill>
                <a:srgbClr val="008398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008398"/>
                </a:solidFill>
              </a:ln>
            </c:spPr>
          </c:marker>
          <c:dLbls>
            <c:dLbl>
              <c:idx val="0"/>
              <c:layout>
                <c:manualLayout>
                  <c:x val="-3.0914454277286136E-2"/>
                  <c:y val="5.130946650211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E9-478C-BFF3-B86B26F733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PO_2!$C$2:$H$2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PO_2!$C$12:$H$12</c:f>
              <c:numCache>
                <c:formatCode>0.0</c:formatCode>
                <c:ptCount val="6"/>
                <c:pt idx="0">
                  <c:v>7.8597170117330322</c:v>
                </c:pt>
                <c:pt idx="1">
                  <c:v>5.7531804104125897</c:v>
                </c:pt>
                <c:pt idx="2">
                  <c:v>7.3497304905270653</c:v>
                </c:pt>
                <c:pt idx="3">
                  <c:v>10.137471412210745</c:v>
                </c:pt>
                <c:pt idx="4">
                  <c:v>14.93</c:v>
                </c:pt>
                <c:pt idx="5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E9-478C-BFF3-B86B26F73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61152"/>
        <c:axId val="191949056"/>
      </c:lineChart>
      <c:catAx>
        <c:axId val="1925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3838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27987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1949056"/>
        <c:crosses val="autoZero"/>
        <c:auto val="1"/>
        <c:lblAlgn val="ctr"/>
        <c:lblOffset val="100"/>
        <c:noMultiLvlLbl val="0"/>
      </c:catAx>
      <c:valAx>
        <c:axId val="1919490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27987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900" b="0" i="0" baseline="0">
                    <a:solidFill>
                      <a:schemeClr val="tx1"/>
                    </a:solidFill>
                    <a:effectLst/>
                  </a:rPr>
                  <a:t>E</a:t>
                </a:r>
                <a:r>
                  <a:rPr lang="es-AR" sz="800" b="0" i="0" baseline="0">
                    <a:solidFill>
                      <a:schemeClr val="tx1"/>
                    </a:solidFill>
                    <a:effectLst/>
                  </a:rPr>
                  <a:t>n Porcentaje </a:t>
                </a:r>
                <a:endParaRPr lang="es-AR" sz="800" b="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9841560975609757E-2"/>
              <c:y val="0.41039180017645877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5611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4F2554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0"/>
          <c:y val="9.788495188101487E-2"/>
          <c:w val="1"/>
          <c:h val="7.8063367079115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38383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MT_2!$B$4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MT_2!$C$4:$H$4</c:f>
              <c:numCache>
                <c:formatCode>0.0</c:formatCode>
                <c:ptCount val="6"/>
                <c:pt idx="0">
                  <c:v>40.630000000000003</c:v>
                </c:pt>
                <c:pt idx="1">
                  <c:v>41.33</c:v>
                </c:pt>
                <c:pt idx="2">
                  <c:v>41.01</c:v>
                </c:pt>
                <c:pt idx="3">
                  <c:v>40.67</c:v>
                </c:pt>
                <c:pt idx="4">
                  <c:v>35</c:v>
                </c:pt>
                <c:pt idx="5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1-4F72-B4C6-748770A18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4129664"/>
        <c:axId val="189222848"/>
      </c:barChart>
      <c:lineChart>
        <c:grouping val="stacked"/>
        <c:varyColors val="0"/>
        <c:ser>
          <c:idx val="2"/>
          <c:order val="1"/>
          <c:tx>
            <c:strRef>
              <c:f>MT_2!$B$5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0"/>
              <c:layout>
                <c:manualLayout>
                  <c:x val="-4.6008170349674055E-2"/>
                  <c:y val="-4.8067220764071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1-4F72-B4C6-748770A184F9}"/>
                </c:ext>
              </c:extLst>
            </c:dLbl>
            <c:dLbl>
              <c:idx val="1"/>
              <c:layout>
                <c:manualLayout>
                  <c:x val="-4.6008170349674034E-2"/>
                  <c:y val="-3.8807961504811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31-4F72-B4C6-748770A184F9}"/>
                </c:ext>
              </c:extLst>
            </c:dLbl>
            <c:dLbl>
              <c:idx val="2"/>
              <c:layout>
                <c:manualLayout>
                  <c:x val="-4.6008170349674131E-2"/>
                  <c:y val="-3.880796150481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1-4F72-B4C6-748770A184F9}"/>
                </c:ext>
              </c:extLst>
            </c:dLbl>
            <c:dLbl>
              <c:idx val="3"/>
              <c:layout>
                <c:manualLayout>
                  <c:x val="-4.6008170349674034E-2"/>
                  <c:y val="-4.3437591134441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31-4F72-B4C6-748770A18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MT_2!$C$5:$H$5</c:f>
              <c:numCache>
                <c:formatCode>0.0</c:formatCode>
                <c:ptCount val="6"/>
                <c:pt idx="0">
                  <c:v>41.1</c:v>
                </c:pt>
                <c:pt idx="1">
                  <c:v>41.811911236061242</c:v>
                </c:pt>
                <c:pt idx="2">
                  <c:v>41.763968925513126</c:v>
                </c:pt>
                <c:pt idx="3">
                  <c:v>40.999827207438862</c:v>
                </c:pt>
                <c:pt idx="4">
                  <c:v>34</c:v>
                </c:pt>
                <c:pt idx="5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31-4F72-B4C6-748770A18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1200"/>
        <c:axId val="189223424"/>
      </c:lineChart>
      <c:catAx>
        <c:axId val="1341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22848"/>
        <c:crosses val="autoZero"/>
        <c:auto val="1"/>
        <c:lblAlgn val="ctr"/>
        <c:lblOffset val="100"/>
        <c:noMultiLvlLbl val="0"/>
      </c:catAx>
      <c:valAx>
        <c:axId val="189222848"/>
        <c:scaling>
          <c:orientation val="minMax"/>
          <c:max val="6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129664"/>
        <c:crosses val="autoZero"/>
        <c:crossBetween val="between"/>
        <c:majorUnit val="10"/>
      </c:valAx>
      <c:valAx>
        <c:axId val="189223424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34131200"/>
        <c:crosses val="max"/>
        <c:crossBetween val="between"/>
        <c:majorUnit val="2"/>
      </c:valAx>
      <c:catAx>
        <c:axId val="134131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89223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5259149897929428"/>
          <c:y val="2.5000000000000001E-2"/>
          <c:w val="0.49018737241178184"/>
          <c:h val="6.5280511811023623E-2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Total Buenos Aires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927779188891715E-2"/>
          <c:y val="0.28725805550901878"/>
          <c:w val="0.88750232833799003"/>
          <c:h val="0.61638353716423744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CO_4!$A$4</c:f>
              <c:strCache>
                <c:ptCount val="1"/>
                <c:pt idx="0">
                  <c:v>Todos con obra social, mutual y/o servicio de emergencia</c:v>
                </c:pt>
              </c:strCache>
            </c:strRef>
          </c:tx>
          <c:spPr>
            <a:solidFill>
              <a:srgbClr val="00AEC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CO_4!$C$2:$H$2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CO_4!$C$4:$H$4</c:f>
              <c:numCache>
                <c:formatCode>0.0</c:formatCode>
                <c:ptCount val="6"/>
                <c:pt idx="0">
                  <c:v>62.46454555067892</c:v>
                </c:pt>
                <c:pt idx="1">
                  <c:v>63.940718664766969</c:v>
                </c:pt>
                <c:pt idx="2">
                  <c:v>61.347314195261525</c:v>
                </c:pt>
                <c:pt idx="3">
                  <c:v>61.552545925392479</c:v>
                </c:pt>
                <c:pt idx="4">
                  <c:v>60.65516161803324</c:v>
                </c:pt>
                <c:pt idx="5">
                  <c:v>62.191885310391534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9-408F-AAF0-F805B855D1A1}"/>
            </c:ext>
          </c:extLst>
        </c:ser>
        <c:ser>
          <c:idx val="1"/>
          <c:order val="1"/>
          <c:tx>
            <c:strRef>
              <c:f>CO_4!$B$6</c:f>
              <c:strCache>
                <c:ptCount val="1"/>
                <c:pt idx="0">
                  <c:v>Alguno con solo sistema público</c:v>
                </c:pt>
              </c:strCache>
            </c:strRef>
          </c:tx>
          <c:spPr>
            <a:solidFill>
              <a:srgbClr val="83838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CO_4!$C$2:$H$2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CO_4!$C$6:$H$6</c:f>
              <c:numCache>
                <c:formatCode>0.0</c:formatCode>
                <c:ptCount val="6"/>
                <c:pt idx="0">
                  <c:v>20.563091215357122</c:v>
                </c:pt>
                <c:pt idx="1">
                  <c:v>19.438641988710785</c:v>
                </c:pt>
                <c:pt idx="2">
                  <c:v>21.96018801252966</c:v>
                </c:pt>
                <c:pt idx="3">
                  <c:v>20.844350356212761</c:v>
                </c:pt>
                <c:pt idx="4">
                  <c:v>21.133094572943001</c:v>
                </c:pt>
                <c:pt idx="5">
                  <c:v>21.987405242907794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9-408F-AAF0-F805B855D1A1}"/>
            </c:ext>
          </c:extLst>
        </c:ser>
        <c:ser>
          <c:idx val="0"/>
          <c:order val="2"/>
          <c:tx>
            <c:strRef>
              <c:f>CO_4!$B$7</c:f>
              <c:strCache>
                <c:ptCount val="1"/>
                <c:pt idx="0">
                  <c:v>Todos con solo sistema público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CO_4!$C$2:$H$2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CO_4!$C$7:$H$7</c:f>
              <c:numCache>
                <c:formatCode>0.0</c:formatCode>
                <c:ptCount val="6"/>
                <c:pt idx="0">
                  <c:v>16.972363233963957</c:v>
                </c:pt>
                <c:pt idx="1">
                  <c:v>16.620639346522239</c:v>
                </c:pt>
                <c:pt idx="2">
                  <c:v>16.692497792208815</c:v>
                </c:pt>
                <c:pt idx="3">
                  <c:v>17.60310371839476</c:v>
                </c:pt>
                <c:pt idx="4">
                  <c:v>18.211743809023758</c:v>
                </c:pt>
                <c:pt idx="5">
                  <c:v>15.820709446700665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9-408F-AAF0-F805B855D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56218624"/>
        <c:axId val="255435328"/>
      </c:barChart>
      <c:catAx>
        <c:axId val="2562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255435328"/>
        <c:crosses val="autoZero"/>
        <c:auto val="1"/>
        <c:lblAlgn val="ctr"/>
        <c:lblOffset val="100"/>
        <c:noMultiLvlLbl val="0"/>
      </c:catAx>
      <c:valAx>
        <c:axId val="2554353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256218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215665319526167E-2"/>
          <c:y val="0.11002848048249289"/>
          <c:w val="0.97599709209010732"/>
          <c:h val="0.13044926565030437"/>
        </c:manualLayout>
      </c:layout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CO_5!$B$18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4F2554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008398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CAE7EA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CO_5!$C$17:$H$17</c:f>
              <c:numCache>
                <c:formatCode>#,##0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CO_5!$C$18:$H$18</c:f>
              <c:numCache>
                <c:formatCode>0%</c:formatCode>
                <c:ptCount val="6"/>
                <c:pt idx="0">
                  <c:v>8.8253034300231722E-2</c:v>
                </c:pt>
                <c:pt idx="1">
                  <c:v>6.7944162446161818E-2</c:v>
                </c:pt>
                <c:pt idx="2">
                  <c:v>5.6454486216165153E-2</c:v>
                </c:pt>
                <c:pt idx="3">
                  <c:v>6.609594827902876E-2</c:v>
                </c:pt>
                <c:pt idx="4">
                  <c:v>5.1500000000000004E-2</c:v>
                </c:pt>
                <c:pt idx="5">
                  <c:v>3.9432690419872664E-2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5-466C-83E8-78F5A30C730D}"/>
            </c:ext>
          </c:extLst>
        </c:ser>
        <c:ser>
          <c:idx val="1"/>
          <c:order val="1"/>
          <c:tx>
            <c:strRef>
              <c:f>CO_5!$B$19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005970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008398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CAE7EA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CO_5!$C$17:$H$17</c:f>
              <c:numCache>
                <c:formatCode>#,##0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CO_5!$C$19:$H$19</c:f>
              <c:numCache>
                <c:formatCode>0%</c:formatCode>
                <c:ptCount val="6"/>
                <c:pt idx="0">
                  <c:v>0.43478967013733166</c:v>
                </c:pt>
                <c:pt idx="1">
                  <c:v>0.43613562734864414</c:v>
                </c:pt>
                <c:pt idx="2">
                  <c:v>0.43765630318567905</c:v>
                </c:pt>
                <c:pt idx="3">
                  <c:v>0.40976692502663181</c:v>
                </c:pt>
                <c:pt idx="4">
                  <c:v>0.3926</c:v>
                </c:pt>
                <c:pt idx="5">
                  <c:v>0.36040332457624741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5-466C-83E8-78F5A30C730D}"/>
            </c:ext>
          </c:extLst>
        </c:ser>
        <c:ser>
          <c:idx val="2"/>
          <c:order val="2"/>
          <c:tx>
            <c:strRef>
              <c:f>CO_5!$B$20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008398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00AEC3"/>
              </a:solidFill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CO_5!$C$17:$H$17</c:f>
              <c:numCache>
                <c:formatCode>#,##0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CO_5!$C$20:$H$20</c:f>
              <c:numCache>
                <c:formatCode>0%</c:formatCode>
                <c:ptCount val="6"/>
                <c:pt idx="0">
                  <c:v>0.31110182668509923</c:v>
                </c:pt>
                <c:pt idx="1">
                  <c:v>0.32102729947914599</c:v>
                </c:pt>
                <c:pt idx="2">
                  <c:v>0.32357925728701781</c:v>
                </c:pt>
                <c:pt idx="3">
                  <c:v>0.33038919296183372</c:v>
                </c:pt>
                <c:pt idx="4">
                  <c:v>0.34689999999999999</c:v>
                </c:pt>
                <c:pt idx="5">
                  <c:v>0.36502594403567656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5-466C-83E8-78F5A30C730D}"/>
            </c:ext>
          </c:extLst>
        </c:ser>
        <c:ser>
          <c:idx val="3"/>
          <c:order val="3"/>
          <c:tx>
            <c:strRef>
              <c:f>CO_5!$B$21</c:f>
              <c:strCache>
                <c:ptCount val="1"/>
                <c:pt idx="0">
                  <c:v>Alto </c:v>
                </c:pt>
              </c:strCache>
            </c:strRef>
          </c:tx>
          <c:spPr>
            <a:solidFill>
              <a:srgbClr val="00AEC3"/>
            </a:solidFill>
          </c:spPr>
          <c:dLbls>
            <c:spPr>
              <a:solidFill>
                <a:srgbClr val="74C9E3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CO_5!$C$17:$H$17</c:f>
              <c:numCache>
                <c:formatCode>#,##0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CO_5!$C$21:$H$21</c:f>
              <c:numCache>
                <c:formatCode>0%</c:formatCode>
                <c:ptCount val="6"/>
                <c:pt idx="0">
                  <c:v>9.1564951086056029E-2</c:v>
                </c:pt>
                <c:pt idx="1">
                  <c:v>0.10703794988574239</c:v>
                </c:pt>
                <c:pt idx="2">
                  <c:v>0.10882866652960262</c:v>
                </c:pt>
                <c:pt idx="3">
                  <c:v>0.11599897145795834</c:v>
                </c:pt>
                <c:pt idx="4">
                  <c:v>0.122</c:v>
                </c:pt>
                <c:pt idx="5">
                  <c:v>0.14304017352118997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5-466C-83E8-78F5A30C730D}"/>
            </c:ext>
          </c:extLst>
        </c:ser>
        <c:ser>
          <c:idx val="4"/>
          <c:order val="4"/>
          <c:tx>
            <c:strRef>
              <c:f>CO_5!$B$22</c:f>
              <c:strCache>
                <c:ptCount val="1"/>
                <c:pt idx="0">
                  <c:v>Muy alto</c:v>
                </c:pt>
              </c:strCache>
            </c:strRef>
          </c:tx>
          <c:spPr>
            <a:solidFill>
              <a:srgbClr val="74C9E3"/>
            </a:solidFill>
            <a:ln w="2540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dLbls>
            <c:spPr>
              <a:solidFill>
                <a:srgbClr val="CAE7EA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CO_5!$C$17:$H$17</c:f>
              <c:numCache>
                <c:formatCode>#,##0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CO_5!$C$22:$H$22</c:f>
              <c:numCache>
                <c:formatCode>0%</c:formatCode>
                <c:ptCount val="6"/>
                <c:pt idx="0">
                  <c:v>7.4290517791281346E-2</c:v>
                </c:pt>
                <c:pt idx="1">
                  <c:v>6.785496084030565E-2</c:v>
                </c:pt>
                <c:pt idx="2">
                  <c:v>7.3481286781535426E-2</c:v>
                </c:pt>
                <c:pt idx="3">
                  <c:v>7.7748962274547251E-2</c:v>
                </c:pt>
                <c:pt idx="4">
                  <c:v>8.7100000000000011E-2</c:v>
                </c:pt>
                <c:pt idx="5">
                  <c:v>9.2097867447013398E-2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C5-466C-83E8-78F5A30C73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1692544"/>
        <c:axId val="133445248"/>
      </c:areaChart>
      <c:catAx>
        <c:axId val="171692544"/>
        <c:scaling>
          <c:orientation val="minMax"/>
        </c:scaling>
        <c:delete val="0"/>
        <c:axPos val="b"/>
        <c:majorGridlines/>
        <c:min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es-AR"/>
          </a:p>
        </c:txPr>
        <c:crossAx val="133445248"/>
        <c:crosses val="autoZero"/>
        <c:auto val="1"/>
        <c:lblAlgn val="ctr"/>
        <c:lblOffset val="100"/>
        <c:noMultiLvlLbl val="0"/>
      </c:catAx>
      <c:valAx>
        <c:axId val="133445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bg1">
                    <a:lumMod val="50000"/>
                  </a:schemeClr>
                </a:solidFill>
              </a:defRPr>
            </a:pPr>
            <a:endParaRPr lang="es-AR"/>
          </a:p>
        </c:txPr>
        <c:crossAx val="17169254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</a:defRPr>
          </a:pPr>
          <a:endParaRPr lang="es-AR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MT_2!$B$1</c:f>
              <c:strCache>
                <c:ptCount val="1"/>
                <c:pt idx="0">
                  <c:v>Tasa de Empleo </c:v>
                </c:pt>
              </c:strCache>
            </c:strRef>
          </c:tx>
          <c:spPr>
            <a:ln w="25400">
              <a:solidFill>
                <a:srgbClr val="00597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005970"/>
                </a:solidFill>
              </a:ln>
            </c:spPr>
          </c:marker>
          <c:dPt>
            <c:idx val="4"/>
            <c:bubble3D val="0"/>
            <c:spPr>
              <a:ln w="25400">
                <a:solidFill>
                  <a:srgbClr val="00597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ED-40E3-9F40-9C69DCE24889}"/>
              </c:ext>
            </c:extLst>
          </c:dPt>
          <c:cat>
            <c:numRef>
              <c:f>MT_3!$C$2:$H$2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MT_2!$C$4:$H$4</c:f>
              <c:numCache>
                <c:formatCode>0.0</c:formatCode>
                <c:ptCount val="6"/>
                <c:pt idx="0">
                  <c:v>40.630000000000003</c:v>
                </c:pt>
                <c:pt idx="1">
                  <c:v>41.33</c:v>
                </c:pt>
                <c:pt idx="2">
                  <c:v>41.01</c:v>
                </c:pt>
                <c:pt idx="3">
                  <c:v>40.67</c:v>
                </c:pt>
                <c:pt idx="4">
                  <c:v>35</c:v>
                </c:pt>
                <c:pt idx="5">
                  <c:v>41.7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FC-432C-BDA7-D92A86F8EFA9}"/>
            </c:ext>
          </c:extLst>
        </c:ser>
        <c:ser>
          <c:idx val="0"/>
          <c:order val="1"/>
          <c:tx>
            <c:strRef>
              <c:f>MT_1!$B$1</c:f>
              <c:strCache>
                <c:ptCount val="1"/>
                <c:pt idx="0">
                  <c:v>Tasa de Actividad </c:v>
                </c:pt>
              </c:strCache>
            </c:strRef>
          </c:tx>
          <c:spPr>
            <a:ln w="25400">
              <a:solidFill>
                <a:srgbClr val="74C9E3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74C9E3"/>
                </a:solidFill>
              </a:ln>
            </c:spPr>
          </c:marker>
          <c:cat>
            <c:numRef>
              <c:f>MT_3!$C$2:$H$2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MT_1!$C$4:$H$4</c:f>
              <c:numCache>
                <c:formatCode>0.0</c:formatCode>
                <c:ptCount val="6"/>
                <c:pt idx="0">
                  <c:v>45.09</c:v>
                </c:pt>
                <c:pt idx="1">
                  <c:v>45.44</c:v>
                </c:pt>
                <c:pt idx="2">
                  <c:v>46.35</c:v>
                </c:pt>
                <c:pt idx="3">
                  <c:v>45.9</c:v>
                </c:pt>
                <c:pt idx="4">
                  <c:v>40.5</c:v>
                </c:pt>
                <c:pt idx="5">
                  <c:v>45.7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FC-432C-BDA7-D92A86F8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9152"/>
        <c:axId val="189225728"/>
      </c:lineChart>
      <c:lineChart>
        <c:grouping val="standard"/>
        <c:varyColors val="0"/>
        <c:ser>
          <c:idx val="2"/>
          <c:order val="2"/>
          <c:tx>
            <c:v>Tasa de Desocupación (eje derecho)</c:v>
          </c:tx>
          <c:spPr>
            <a:ln w="25400">
              <a:solidFill>
                <a:srgbClr val="838383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5400">
                <a:solidFill>
                  <a:srgbClr val="838383"/>
                </a:solidFill>
              </a:ln>
            </c:spPr>
          </c:marker>
          <c:cat>
            <c:numRef>
              <c:f>MT_3!$C$2:$F$2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MT_3!$C$4:$H$4</c:f>
              <c:numCache>
                <c:formatCode>0.0</c:formatCode>
                <c:ptCount val="6"/>
                <c:pt idx="0">
                  <c:v>9.8800000000000008</c:v>
                </c:pt>
                <c:pt idx="1">
                  <c:v>9.0399999999999991</c:v>
                </c:pt>
                <c:pt idx="2">
                  <c:v>11.52</c:v>
                </c:pt>
                <c:pt idx="3">
                  <c:v>11.38</c:v>
                </c:pt>
                <c:pt idx="4">
                  <c:v>13.5</c:v>
                </c:pt>
                <c:pt idx="5">
                  <c:v>8.74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FC-432C-BDA7-D92A86F8E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2624"/>
        <c:axId val="189226304"/>
      </c:lineChart>
      <c:catAx>
        <c:axId val="1341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225728"/>
        <c:crosses val="autoZero"/>
        <c:auto val="1"/>
        <c:lblAlgn val="ctr"/>
        <c:lblOffset val="100"/>
        <c:noMultiLvlLbl val="0"/>
      </c:catAx>
      <c:valAx>
        <c:axId val="189225728"/>
        <c:scaling>
          <c:orientation val="minMax"/>
          <c:min val="32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34129152"/>
        <c:crosses val="autoZero"/>
        <c:crossBetween val="between"/>
      </c:valAx>
      <c:valAx>
        <c:axId val="189226304"/>
        <c:scaling>
          <c:orientation val="minMax"/>
          <c:max val="14"/>
          <c:min val="7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AR"/>
          </a:p>
        </c:txPr>
        <c:crossAx val="135002624"/>
        <c:crosses val="max"/>
        <c:crossBetween val="between"/>
        <c:minorUnit val="1"/>
      </c:valAx>
      <c:catAx>
        <c:axId val="13500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26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1.8518518518518517E-2"/>
          <c:w val="0.99028426890187116"/>
          <c:h val="0.14235527850685328"/>
        </c:manualLayout>
      </c:layout>
      <c:overlay val="0"/>
      <c:txPr>
        <a:bodyPr/>
        <a:lstStyle/>
        <a:p>
          <a:pPr>
            <a:defRPr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MT_3!$B$4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2"/>
              <c:layout>
                <c:manualLayout>
                  <c:x val="-2.6881720430107529E-3"/>
                  <c:y val="0.12854184893554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F-48C7-8C50-094973B6A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MT_3!$C$4:$H$4</c:f>
              <c:numCache>
                <c:formatCode>0.0</c:formatCode>
                <c:ptCount val="6"/>
                <c:pt idx="0">
                  <c:v>9.8800000000000008</c:v>
                </c:pt>
                <c:pt idx="1">
                  <c:v>9.0399999999999991</c:v>
                </c:pt>
                <c:pt idx="2">
                  <c:v>11.52</c:v>
                </c:pt>
                <c:pt idx="3">
                  <c:v>11.38</c:v>
                </c:pt>
                <c:pt idx="4">
                  <c:v>13.5</c:v>
                </c:pt>
                <c:pt idx="5">
                  <c:v>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F-48C7-8C50-094973B6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5003648"/>
        <c:axId val="169304640"/>
      </c:barChart>
      <c:lineChart>
        <c:grouping val="stacked"/>
        <c:varyColors val="0"/>
        <c:ser>
          <c:idx val="2"/>
          <c:order val="1"/>
          <c:tx>
            <c:strRef>
              <c:f>MT_3!$B$5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2"/>
              <c:layout>
                <c:manualLayout>
                  <c:x val="-4.6008170349674034E-2"/>
                  <c:y val="-7.58449985418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BF-48C7-8C50-094973B6A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MT_3!$C$5:$H$5</c:f>
              <c:numCache>
                <c:formatCode>0.0</c:formatCode>
                <c:ptCount val="6"/>
                <c:pt idx="0">
                  <c:v>10.3</c:v>
                </c:pt>
                <c:pt idx="1">
                  <c:v>9.8945347540552682</c:v>
                </c:pt>
                <c:pt idx="2">
                  <c:v>10.922886161430487</c:v>
                </c:pt>
                <c:pt idx="3">
                  <c:v>11.577511051931157</c:v>
                </c:pt>
                <c:pt idx="4">
                  <c:v>13.9</c:v>
                </c:pt>
                <c:pt idx="5">
                  <c:v>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BF-48C7-8C50-094973B6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6528"/>
        <c:axId val="169305216"/>
      </c:lineChart>
      <c:catAx>
        <c:axId val="1350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69304640"/>
        <c:crosses val="autoZero"/>
        <c:auto val="1"/>
        <c:lblAlgn val="ctr"/>
        <c:lblOffset val="100"/>
        <c:noMultiLvlLbl val="0"/>
      </c:catAx>
      <c:valAx>
        <c:axId val="1693046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5003648"/>
        <c:crosses val="autoZero"/>
        <c:crossBetween val="between"/>
        <c:majorUnit val="4"/>
      </c:valAx>
      <c:valAx>
        <c:axId val="169305216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89526528"/>
        <c:crosses val="max"/>
        <c:crossBetween val="between"/>
        <c:majorUnit val="2"/>
      </c:valAx>
      <c:catAx>
        <c:axId val="18952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69305216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MT_4!$B$4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2"/>
              <c:layout>
                <c:manualLayout>
                  <c:x val="-2.6881720430107529E-3"/>
                  <c:y val="0.12854184893554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6-44B8-8991-765C9CDA4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MT_4!$C$4:$H$4</c:f>
              <c:numCache>
                <c:formatCode>0.0</c:formatCode>
                <c:ptCount val="6"/>
                <c:pt idx="0">
                  <c:v>16.329999999999998</c:v>
                </c:pt>
                <c:pt idx="1">
                  <c:v>16.510000000000002</c:v>
                </c:pt>
                <c:pt idx="2">
                  <c:v>18.09</c:v>
                </c:pt>
                <c:pt idx="3">
                  <c:v>18.760000000000002</c:v>
                </c:pt>
                <c:pt idx="4">
                  <c:v>12.1</c:v>
                </c:pt>
                <c:pt idx="5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6-44B8-8991-765C9CDA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5000576"/>
        <c:axId val="169309248"/>
      </c:barChart>
      <c:lineChart>
        <c:grouping val="stacked"/>
        <c:varyColors val="0"/>
        <c:ser>
          <c:idx val="2"/>
          <c:order val="1"/>
          <c:tx>
            <c:strRef>
              <c:f>MT_4!$B$5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dLbl>
              <c:idx val="2"/>
              <c:layout>
                <c:manualLayout>
                  <c:x val="-4.6008170349674034E-2"/>
                  <c:y val="-7.58449985418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6-44B8-8991-765C9CDA4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MT_4!$C$5:$H$5</c:f>
              <c:numCache>
                <c:formatCode>0.0</c:formatCode>
                <c:ptCount val="6"/>
                <c:pt idx="0">
                  <c:v>16.59</c:v>
                </c:pt>
                <c:pt idx="1">
                  <c:v>17.22</c:v>
                </c:pt>
                <c:pt idx="2">
                  <c:v>18.579999999999998</c:v>
                </c:pt>
                <c:pt idx="3">
                  <c:v>18.55</c:v>
                </c:pt>
                <c:pt idx="4">
                  <c:v>12.25</c:v>
                </c:pt>
                <c:pt idx="5">
                  <c:v>16.73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56-44B8-8991-765C9CDA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99616"/>
        <c:axId val="169309824"/>
      </c:lineChart>
      <c:catAx>
        <c:axId val="135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69309248"/>
        <c:crosses val="autoZero"/>
        <c:auto val="1"/>
        <c:lblAlgn val="ctr"/>
        <c:lblOffset val="100"/>
        <c:noMultiLvlLbl val="0"/>
      </c:catAx>
      <c:valAx>
        <c:axId val="169309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5000576"/>
        <c:crosses val="autoZero"/>
        <c:crossBetween val="between"/>
        <c:majorUnit val="4"/>
      </c:valAx>
      <c:valAx>
        <c:axId val="169309824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69199616"/>
        <c:crosses val="max"/>
        <c:crossBetween val="between"/>
        <c:majorUnit val="2"/>
      </c:valAx>
      <c:catAx>
        <c:axId val="16919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930982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Total Buenos Aires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927779188891715E-2"/>
          <c:y val="0.21633608883001773"/>
          <c:w val="0.88750232833799003"/>
          <c:h val="0.687305582129336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MT_5!$B$5</c:f>
              <c:strCache>
                <c:ptCount val="1"/>
                <c:pt idx="0">
                  <c:v>Subocupación demandante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MT_5!$C$2:$H$2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MT_5!$C$5:$H$5</c:f>
              <c:numCache>
                <c:formatCode>0.0</c:formatCode>
                <c:ptCount val="6"/>
                <c:pt idx="0">
                  <c:v>8.27</c:v>
                </c:pt>
                <c:pt idx="1">
                  <c:v>7.98</c:v>
                </c:pt>
                <c:pt idx="2">
                  <c:v>8.85</c:v>
                </c:pt>
                <c:pt idx="3">
                  <c:v>9.5</c:v>
                </c:pt>
                <c:pt idx="4">
                  <c:v>6.79</c:v>
                </c:pt>
                <c:pt idx="5">
                  <c:v>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1-45DC-9009-BC6F51F4C90C}"/>
            </c:ext>
          </c:extLst>
        </c:ser>
        <c:ser>
          <c:idx val="0"/>
          <c:order val="1"/>
          <c:tx>
            <c:strRef>
              <c:f>MT_5!$B$6</c:f>
              <c:strCache>
                <c:ptCount val="1"/>
                <c:pt idx="0">
                  <c:v>Subocupación No demandante</c:v>
                </c:pt>
              </c:strCache>
            </c:strRef>
          </c:tx>
          <c:spPr>
            <a:solidFill>
              <a:srgbClr val="008398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MT_5!$C$2:$H$2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MT_5!$C$6:$H$6</c:f>
              <c:numCache>
                <c:formatCode>0.0</c:formatCode>
                <c:ptCount val="6"/>
                <c:pt idx="0">
                  <c:v>3.75</c:v>
                </c:pt>
                <c:pt idx="1">
                  <c:v>3.15</c:v>
                </c:pt>
                <c:pt idx="2">
                  <c:v>4.43</c:v>
                </c:pt>
                <c:pt idx="3">
                  <c:v>4.25</c:v>
                </c:pt>
                <c:pt idx="4">
                  <c:v>5.83</c:v>
                </c:pt>
                <c:pt idx="5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1-45DC-9009-BC6F51F4C90C}"/>
            </c:ext>
          </c:extLst>
        </c:ser>
        <c:ser>
          <c:idx val="2"/>
          <c:order val="2"/>
          <c:spPr>
            <a:noFill/>
          </c:spPr>
          <c:invertIfNegative val="0"/>
          <c:dLbls>
            <c:dLbl>
              <c:idx val="1"/>
              <c:layout>
                <c:manualLayout>
                  <c:x val="2.1609940572663426E-3"/>
                  <c:y val="0.157062375399796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4-4719-BC9B-658320F70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A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MT_5!$C$2:$H$2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MT_5!$C$4:$H$4</c:f>
              <c:numCache>
                <c:formatCode>0.0</c:formatCode>
                <c:ptCount val="6"/>
                <c:pt idx="0">
                  <c:v>12.01</c:v>
                </c:pt>
                <c:pt idx="1">
                  <c:v>11.13</c:v>
                </c:pt>
                <c:pt idx="2">
                  <c:v>13.28</c:v>
                </c:pt>
                <c:pt idx="3">
                  <c:v>13.74</c:v>
                </c:pt>
                <c:pt idx="4">
                  <c:v>12.62</c:v>
                </c:pt>
                <c:pt idx="5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1-45DC-9009-BC6F51F4C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28864"/>
        <c:axId val="134930432"/>
      </c:barChart>
      <c:catAx>
        <c:axId val="1346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0432"/>
        <c:crosses val="autoZero"/>
        <c:auto val="1"/>
        <c:lblAlgn val="ctr"/>
        <c:lblOffset val="100"/>
        <c:noMultiLvlLbl val="0"/>
      </c:catAx>
      <c:valAx>
        <c:axId val="134930432"/>
        <c:scaling>
          <c:orientation val="minMax"/>
          <c:max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628864"/>
        <c:crosses val="autoZero"/>
        <c:crossBetween val="between"/>
        <c:majorUnit val="4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9.1628566590466518E-2"/>
          <c:y val="0.11630321910695743"/>
          <c:w val="0.83287168741004136"/>
          <c:h val="7.51107513429980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MT_6!$B$4</c:f>
              <c:strCache>
                <c:ptCount val="1"/>
                <c:pt idx="0">
                  <c:v>Total Buenos Aires</c:v>
                </c:pt>
              </c:strCache>
            </c:strRef>
          </c:tx>
          <c:spPr>
            <a:solidFill>
              <a:srgbClr val="74C9E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0"/>
              <c:layout>
                <c:manualLayout>
                  <c:x val="2.6881720430107529E-3"/>
                  <c:y val="0.1563196267133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7-4DB3-A99B-81CEE13A8E7D}"/>
                </c:ext>
              </c:extLst>
            </c:dLbl>
            <c:dLbl>
              <c:idx val="1"/>
              <c:layout>
                <c:manualLayout>
                  <c:x val="-4.9282584805238679E-17"/>
                  <c:y val="0.14706036745406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7-4DB3-A99B-81CEE13A8E7D}"/>
                </c:ext>
              </c:extLst>
            </c:dLbl>
            <c:dLbl>
              <c:idx val="2"/>
              <c:layout>
                <c:manualLayout>
                  <c:x val="0"/>
                  <c:y val="0.12854184893554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7-4DB3-A99B-81CEE13A8E7D}"/>
                </c:ext>
              </c:extLst>
            </c:dLbl>
            <c:dLbl>
              <c:idx val="3"/>
              <c:layout>
                <c:manualLayout>
                  <c:x val="-9.8565169610477358E-17"/>
                  <c:y val="0.105393700787401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7-4DB3-A99B-81CEE13A8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MT_1!$C$2:$H$2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MT_6!$C$4:$H$4</c:f>
              <c:numCache>
                <c:formatCode>0.0</c:formatCode>
                <c:ptCount val="6"/>
                <c:pt idx="0">
                  <c:v>32.950000000000003</c:v>
                </c:pt>
                <c:pt idx="1">
                  <c:v>33.409999999999997</c:v>
                </c:pt>
                <c:pt idx="2">
                  <c:v>31.34</c:v>
                </c:pt>
                <c:pt idx="3">
                  <c:v>30.45</c:v>
                </c:pt>
                <c:pt idx="4">
                  <c:v>20.14</c:v>
                </c:pt>
                <c:pt idx="5">
                  <c:v>26.24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7-4DB3-A99B-81CEE13A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9"/>
        <c:axId val="134628352"/>
        <c:axId val="134932160"/>
      </c:barChart>
      <c:lineChart>
        <c:grouping val="stacked"/>
        <c:varyColors val="0"/>
        <c:ser>
          <c:idx val="2"/>
          <c:order val="1"/>
          <c:tx>
            <c:strRef>
              <c:f>MT_6!$B$5</c:f>
              <c:strCache>
                <c:ptCount val="1"/>
                <c:pt idx="0">
                  <c:v>Total  6 aglomerados urbanos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838383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MT_6!$C$5:$H$5</c:f>
              <c:numCache>
                <c:formatCode>0.0</c:formatCode>
                <c:ptCount val="6"/>
                <c:pt idx="0">
                  <c:v>31.381527594228437</c:v>
                </c:pt>
                <c:pt idx="1">
                  <c:v>31.934569853266908</c:v>
                </c:pt>
                <c:pt idx="2">
                  <c:v>30.598129472547615</c:v>
                </c:pt>
                <c:pt idx="3">
                  <c:v>29.939376769674254</c:v>
                </c:pt>
                <c:pt idx="4">
                  <c:v>19.89</c:v>
                </c:pt>
                <c:pt idx="5">
                  <c:v>25.61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17-4DB3-A99B-81CEE13A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19168"/>
        <c:axId val="134932736"/>
      </c:lineChart>
      <c:catAx>
        <c:axId val="1346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2160"/>
        <c:crosses val="autoZero"/>
        <c:auto val="1"/>
        <c:lblAlgn val="ctr"/>
        <c:lblOffset val="100"/>
        <c:noMultiLvlLbl val="0"/>
      </c:catAx>
      <c:valAx>
        <c:axId val="13493216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628352"/>
        <c:crosses val="autoZero"/>
        <c:crossBetween val="between"/>
        <c:majorUnit val="10"/>
      </c:valAx>
      <c:valAx>
        <c:axId val="134932736"/>
        <c:scaling>
          <c:orientation val="minMax"/>
          <c:max val="48"/>
          <c:min val="36"/>
        </c:scaling>
        <c:delete val="1"/>
        <c:axPos val="r"/>
        <c:numFmt formatCode="0.0" sourceLinked="1"/>
        <c:majorTickMark val="out"/>
        <c:minorTickMark val="none"/>
        <c:tickLblPos val="nextTo"/>
        <c:crossAx val="190919168"/>
        <c:crosses val="max"/>
        <c:crossBetween val="between"/>
        <c:majorUnit val="2"/>
      </c:valAx>
      <c:catAx>
        <c:axId val="19091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32736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Total Buenos Aires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971655298940475"/>
          <c:y val="0.21633608883001773"/>
          <c:w val="0.86071348940914139"/>
          <c:h val="0.6873055821293366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MT_7!$B$5</c:f>
              <c:strCache>
                <c:ptCount val="1"/>
                <c:pt idx="0">
                  <c:v>Asalariados sin descuento jubilatorio</c:v>
                </c:pt>
              </c:strCache>
            </c:strRef>
          </c:tx>
          <c:spPr>
            <a:solidFill>
              <a:srgbClr val="74C9E3"/>
            </a:solidFill>
            <a:ln w="12700"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2554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MT_7!$C$5:$H$5</c:f>
              <c:numCache>
                <c:formatCode>0.0</c:formatCode>
                <c:ptCount val="6"/>
                <c:pt idx="0">
                  <c:v>36.549999999999997</c:v>
                </c:pt>
                <c:pt idx="1">
                  <c:v>36.5</c:v>
                </c:pt>
                <c:pt idx="2">
                  <c:v>36.630000000000003</c:v>
                </c:pt>
                <c:pt idx="3">
                  <c:v>35.97</c:v>
                </c:pt>
                <c:pt idx="4">
                  <c:v>27.36</c:v>
                </c:pt>
                <c:pt idx="5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2-4EE1-A91E-98AA5E2DEA90}"/>
            </c:ext>
          </c:extLst>
        </c:ser>
        <c:ser>
          <c:idx val="3"/>
          <c:order val="2"/>
          <c:tx>
            <c:strRef>
              <c:f>MT_7!$B$6</c:f>
              <c:strCache>
                <c:ptCount val="1"/>
                <c:pt idx="0">
                  <c:v>Asalariados con descuento jubilatorio</c:v>
                </c:pt>
              </c:strCache>
            </c:strRef>
          </c:tx>
          <c:spPr>
            <a:solidFill>
              <a:srgbClr val="008398"/>
            </a:solidFill>
            <a:ln w="12700">
              <a:solidFill>
                <a:srgbClr val="83838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MT_7!$C$6:$H$6</c:f>
              <c:numCache>
                <c:formatCode>0.0</c:formatCode>
                <c:ptCount val="6"/>
                <c:pt idx="0">
                  <c:v>63.45</c:v>
                </c:pt>
                <c:pt idx="1">
                  <c:v>63.5</c:v>
                </c:pt>
                <c:pt idx="2">
                  <c:v>63.37</c:v>
                </c:pt>
                <c:pt idx="3">
                  <c:v>64.03</c:v>
                </c:pt>
                <c:pt idx="4">
                  <c:v>72.64</c:v>
                </c:pt>
                <c:pt idx="5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2-4EE1-A91E-98AA5E2D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921728"/>
        <c:axId val="134934464"/>
      </c:barChart>
      <c:lineChart>
        <c:grouping val="standard"/>
        <c:varyColors val="0"/>
        <c:ser>
          <c:idx val="1"/>
          <c:order val="0"/>
          <c:tx>
            <c:strRef>
              <c:f>MT_7!$B$4</c:f>
              <c:strCache>
                <c:ptCount val="1"/>
                <c:pt idx="0">
                  <c:v>Asalariados</c:v>
                </c:pt>
              </c:strCache>
            </c:strRef>
          </c:tx>
          <c:spPr>
            <a:ln>
              <a:solidFill>
                <a:srgbClr val="838383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28575">
                <a:solidFill>
                  <a:srgbClr val="83838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MT_7!$C$2:$H$2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MT_7!$C$4:$H$4</c:f>
              <c:numCache>
                <c:formatCode>0.0</c:formatCode>
                <c:ptCount val="6"/>
                <c:pt idx="0">
                  <c:v>74.459999999999994</c:v>
                </c:pt>
                <c:pt idx="1">
                  <c:v>74.44</c:v>
                </c:pt>
                <c:pt idx="2">
                  <c:v>74.39</c:v>
                </c:pt>
                <c:pt idx="3">
                  <c:v>72.87</c:v>
                </c:pt>
                <c:pt idx="4">
                  <c:v>73.319999999999993</c:v>
                </c:pt>
                <c:pt idx="5">
                  <c:v>72.56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2-4EE1-A91E-98AA5E2D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22240"/>
        <c:axId val="134935040"/>
      </c:lineChart>
      <c:catAx>
        <c:axId val="1909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34934464"/>
        <c:crosses val="autoZero"/>
        <c:auto val="1"/>
        <c:lblAlgn val="ctr"/>
        <c:lblOffset val="100"/>
        <c:noMultiLvlLbl val="0"/>
      </c:catAx>
      <c:valAx>
        <c:axId val="1349344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1"/>
                </a:pPr>
                <a:r>
                  <a:rPr lang="es-AR" sz="800" b="1"/>
                  <a:t>En</a:t>
                </a:r>
                <a:r>
                  <a:rPr lang="es-AR" sz="800" b="1" baseline="0"/>
                  <a:t> porcentaje</a:t>
                </a:r>
                <a:endParaRPr lang="es-AR" sz="800" b="1"/>
              </a:p>
            </c:rich>
          </c:tx>
          <c:layout>
            <c:manualLayout>
              <c:xMode val="edge"/>
              <c:yMode val="edge"/>
              <c:x val="1.3453067530438293E-2"/>
              <c:y val="0.4397187267479415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90921728"/>
        <c:crosses val="autoZero"/>
        <c:crossBetween val="between"/>
        <c:majorUnit val="10"/>
        <c:minorUnit val="10"/>
      </c:valAx>
      <c:valAx>
        <c:axId val="134935040"/>
        <c:scaling>
          <c:orientation val="minMax"/>
          <c:max val="100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190922240"/>
        <c:crosses val="max"/>
        <c:crossBetween val="between"/>
        <c:majorUnit val="10"/>
        <c:minorUnit val="0.4"/>
      </c:valAx>
      <c:catAx>
        <c:axId val="1909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935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6.901745977404998E-3"/>
          <c:y val="8.7227414330218064E-2"/>
          <c:w val="0.98580113940606917"/>
          <c:h val="8.1685677140824683E-2"/>
        </c:manualLayout>
      </c:layout>
      <c:overlay val="0"/>
      <c:txPr>
        <a:bodyPr/>
        <a:lstStyle/>
        <a:p>
          <a:pPr>
            <a:defRPr sz="800" b="1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84444444444445"/>
          <c:y val="0.15506218412364195"/>
          <c:w val="0.85059691358024692"/>
          <c:h val="0.75331076736507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MT_7!$B$23</c:f>
              <c:strCache>
                <c:ptCount val="1"/>
                <c:pt idx="0">
                  <c:v>Asalariados</c:v>
                </c:pt>
              </c:strCache>
            </c:strRef>
          </c:tx>
          <c:spPr>
            <a:solidFill>
              <a:srgbClr val="838383"/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solidFill>
                <a:srgbClr val="83838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MT_7!$C$23:$H$23</c:f>
              <c:numCache>
                <c:formatCode>#,###,</c:formatCode>
                <c:ptCount val="6"/>
                <c:pt idx="0">
                  <c:v>4925176</c:v>
                </c:pt>
                <c:pt idx="1">
                  <c:v>5062980</c:v>
                </c:pt>
                <c:pt idx="2">
                  <c:v>5072943</c:v>
                </c:pt>
                <c:pt idx="3">
                  <c:v>4979783</c:v>
                </c:pt>
                <c:pt idx="4">
                  <c:v>4355110</c:v>
                </c:pt>
                <c:pt idx="5">
                  <c:v>5188454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1E3-438A-B1C2-8EC3F5537B69}"/>
            </c:ext>
          </c:extLst>
        </c:ser>
        <c:ser>
          <c:idx val="1"/>
          <c:order val="1"/>
          <c:tx>
            <c:strRef>
              <c:f>MT_7!$B$24</c:f>
              <c:strCache>
                <c:ptCount val="1"/>
                <c:pt idx="0">
                  <c:v>Asalariados sin descuento jubilatorio</c:v>
                </c:pt>
              </c:strCache>
            </c:strRef>
          </c:tx>
          <c:spPr>
            <a:solidFill>
              <a:srgbClr val="00AEC3"/>
            </a:solidFill>
            <a:ln>
              <a:solidFill>
                <a:srgbClr val="838383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1.388872513117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3-438A-B1C2-8EC3F5537B69}"/>
                </c:ext>
              </c:extLst>
            </c:dLbl>
            <c:spPr>
              <a:solidFill>
                <a:srgbClr val="00AEC3"/>
              </a:solidFill>
              <a:ln>
                <a:solidFill>
                  <a:srgbClr val="838383"/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MT_7!$C$24:$H$24</c:f>
              <c:numCache>
                <c:formatCode>#,###,</c:formatCode>
                <c:ptCount val="6"/>
                <c:pt idx="0">
                  <c:v>1800207</c:v>
                </c:pt>
                <c:pt idx="1">
                  <c:v>1847906</c:v>
                </c:pt>
                <c:pt idx="2">
                  <c:v>1858408</c:v>
                </c:pt>
                <c:pt idx="3">
                  <c:v>1791068</c:v>
                </c:pt>
                <c:pt idx="4">
                  <c:v>1191628</c:v>
                </c:pt>
                <c:pt idx="5">
                  <c:v>1779769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1E3-438A-B1C2-8EC3F5537B69}"/>
            </c:ext>
          </c:extLst>
        </c:ser>
        <c:ser>
          <c:idx val="2"/>
          <c:order val="2"/>
          <c:tx>
            <c:strRef>
              <c:f>MT_7!$B$25</c:f>
              <c:strCache>
                <c:ptCount val="1"/>
                <c:pt idx="0">
                  <c:v>Asalariados con descuento jubilatorio</c:v>
                </c:pt>
              </c:strCache>
            </c:strRef>
          </c:tx>
          <c:spPr>
            <a:solidFill>
              <a:srgbClr val="027987"/>
            </a:solidFill>
            <a:ln>
              <a:solidFill>
                <a:srgbClr val="838383"/>
              </a:solidFill>
            </a:ln>
          </c:spPr>
          <c:invertIfNegative val="0"/>
          <c:dLbls>
            <c:spPr>
              <a:solidFill>
                <a:srgbClr val="027987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MT_7!$C$25:$H$25</c:f>
              <c:numCache>
                <c:formatCode>#,###,</c:formatCode>
                <c:ptCount val="6"/>
                <c:pt idx="0">
                  <c:v>3124969</c:v>
                </c:pt>
                <c:pt idx="1">
                  <c:v>3215074</c:v>
                </c:pt>
                <c:pt idx="2">
                  <c:v>3214535</c:v>
                </c:pt>
                <c:pt idx="3">
                  <c:v>3188715</c:v>
                </c:pt>
                <c:pt idx="4">
                  <c:v>3163482</c:v>
                </c:pt>
                <c:pt idx="5">
                  <c:v>3408685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1E3-438A-B1C2-8EC3F5537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63"/>
        <c:axId val="189528064"/>
        <c:axId val="169306944"/>
      </c:barChart>
      <c:catAx>
        <c:axId val="1895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1">
                <a:solidFill>
                  <a:srgbClr val="027987"/>
                </a:solidFill>
              </a:defRPr>
            </a:pPr>
            <a:endParaRPr lang="es-AR"/>
          </a:p>
        </c:txPr>
        <c:crossAx val="169306944"/>
        <c:crosses val="autoZero"/>
        <c:auto val="1"/>
        <c:lblAlgn val="ctr"/>
        <c:lblOffset val="100"/>
        <c:noMultiLvlLbl val="0"/>
      </c:catAx>
      <c:valAx>
        <c:axId val="16930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027987"/>
                    </a:solidFill>
                  </a:defRPr>
                </a:pPr>
                <a:r>
                  <a:rPr lang="es-AR" sz="1200">
                    <a:solidFill>
                      <a:srgbClr val="027987"/>
                    </a:solidFill>
                  </a:rPr>
                  <a:t>Personas</a:t>
                </a:r>
                <a:r>
                  <a:rPr lang="es-AR" sz="1200" baseline="0">
                    <a:solidFill>
                      <a:srgbClr val="027987"/>
                    </a:solidFill>
                  </a:rPr>
                  <a:t> en miles</a:t>
                </a:r>
                <a:endParaRPr lang="es-AR" sz="1200">
                  <a:solidFill>
                    <a:srgbClr val="027987"/>
                  </a:solidFill>
                </a:endParaRPr>
              </a:p>
            </c:rich>
          </c:tx>
          <c:layout>
            <c:manualLayout>
              <c:xMode val="edge"/>
              <c:yMode val="edge"/>
              <c:x val="1.6853955995577374E-2"/>
              <c:y val="0.34045380116959056"/>
            </c:manualLayout>
          </c:layout>
          <c:overlay val="0"/>
        </c:title>
        <c:numFmt formatCode="#,###,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AR"/>
          </a:p>
        </c:txPr>
        <c:crossAx val="189528064"/>
        <c:crosses val="autoZero"/>
        <c:crossBetween val="between"/>
        <c:majorUnit val="1000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2.2879215569751878E-3"/>
          <c:y val="0"/>
          <c:w val="0.99039271034516907"/>
          <c:h val="0.14670760233918129"/>
        </c:manualLayout>
      </c:layout>
      <c:overlay val="0"/>
      <c:txPr>
        <a:bodyPr/>
        <a:lstStyle/>
        <a:p>
          <a:pPr>
            <a:defRPr sz="900" b="1"/>
          </a:pPr>
          <a:endParaRPr lang="es-A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9525</xdr:colOff>
      <xdr:row>15</xdr:row>
      <xdr:rowOff>57151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14</xdr:row>
      <xdr:rowOff>38100</xdr:rowOff>
    </xdr:from>
    <xdr:to>
      <xdr:col>8</xdr:col>
      <xdr:colOff>37424</xdr:colOff>
      <xdr:row>25</xdr:row>
      <xdr:rowOff>180525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314324</xdr:rowOff>
    </xdr:from>
    <xdr:to>
      <xdr:col>7</xdr:col>
      <xdr:colOff>288750</xdr:colOff>
      <xdr:row>23</xdr:row>
      <xdr:rowOff>51074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485773</xdr:colOff>
      <xdr:row>14</xdr:row>
      <xdr:rowOff>9524</xdr:rowOff>
    </xdr:from>
    <xdr:to>
      <xdr:col>7</xdr:col>
      <xdr:colOff>574498</xdr:colOff>
      <xdr:row>23</xdr:row>
      <xdr:rowOff>60599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358590</xdr:colOff>
      <xdr:row>4</xdr:row>
      <xdr:rowOff>60512</xdr:rowOff>
    </xdr:from>
    <xdr:to>
      <xdr:col>24</xdr:col>
      <xdr:colOff>415179</xdr:colOff>
      <xdr:row>21</xdr:row>
      <xdr:rowOff>212351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31529</xdr:rowOff>
    </xdr:from>
    <xdr:to>
      <xdr:col>8</xdr:col>
      <xdr:colOff>450675</xdr:colOff>
      <xdr:row>20</xdr:row>
      <xdr:rowOff>82604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7</xdr:col>
      <xdr:colOff>469725</xdr:colOff>
      <xdr:row>15</xdr:row>
      <xdr:rowOff>60600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622125</xdr:colOff>
      <xdr:row>30</xdr:row>
      <xdr:rowOff>51075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304800</xdr:rowOff>
    </xdr:from>
    <xdr:to>
      <xdr:col>7</xdr:col>
      <xdr:colOff>260175</xdr:colOff>
      <xdr:row>22</xdr:row>
      <xdr:rowOff>41550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295275</xdr:rowOff>
    </xdr:from>
    <xdr:to>
      <xdr:col>7</xdr:col>
      <xdr:colOff>260175</xdr:colOff>
      <xdr:row>22</xdr:row>
      <xdr:rowOff>32025</xdr:rowOff>
    </xdr:to>
    <xdr:graphicFrame macro="">
      <xdr:nvGraphicFramePr>
        <xdr:cNvPr id="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12525</xdr:colOff>
      <xdr:row>22</xdr:row>
      <xdr:rowOff>51075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171450</xdr:rowOff>
    </xdr:from>
    <xdr:to>
      <xdr:col>7</xdr:col>
      <xdr:colOff>0</xdr:colOff>
      <xdr:row>16</xdr:row>
      <xdr:rowOff>76200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15</xdr:row>
      <xdr:rowOff>276225</xdr:rowOff>
    </xdr:from>
    <xdr:to>
      <xdr:col>12</xdr:col>
      <xdr:colOff>203025</xdr:colOff>
      <xdr:row>27</xdr:row>
      <xdr:rowOff>180975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18</xdr:row>
      <xdr:rowOff>152399</xdr:rowOff>
    </xdr:from>
    <xdr:to>
      <xdr:col>7</xdr:col>
      <xdr:colOff>571500</xdr:colOff>
      <xdr:row>31</xdr:row>
      <xdr:rowOff>76199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6</xdr:row>
      <xdr:rowOff>209550</xdr:rowOff>
    </xdr:from>
    <xdr:to>
      <xdr:col>7</xdr:col>
      <xdr:colOff>571500</xdr:colOff>
      <xdr:row>16</xdr:row>
      <xdr:rowOff>285750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257175</xdr:rowOff>
    </xdr:from>
    <xdr:to>
      <xdr:col>7</xdr:col>
      <xdr:colOff>136494</xdr:colOff>
      <xdr:row>12</xdr:row>
      <xdr:rowOff>146207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571500"/>
          <a:ext cx="5499069" cy="32799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0</xdr:rowOff>
    </xdr:from>
    <xdr:to>
      <xdr:col>7</xdr:col>
      <xdr:colOff>19050</xdr:colOff>
      <xdr:row>16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304800</xdr:rowOff>
    </xdr:from>
    <xdr:to>
      <xdr:col>6</xdr:col>
      <xdr:colOff>742950</xdr:colOff>
      <xdr:row>22</xdr:row>
      <xdr:rowOff>19050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9524</xdr:colOff>
      <xdr:row>16</xdr:row>
      <xdr:rowOff>285750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752475</xdr:colOff>
      <xdr:row>18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27</xdr:row>
      <xdr:rowOff>57150</xdr:rowOff>
    </xdr:from>
    <xdr:to>
      <xdr:col>7</xdr:col>
      <xdr:colOff>126825</xdr:colOff>
      <xdr:row>36</xdr:row>
      <xdr:rowOff>108225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23</xdr:col>
      <xdr:colOff>19049</xdr:colOff>
      <xdr:row>32</xdr:row>
      <xdr:rowOff>92076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400050</xdr:colOff>
      <xdr:row>36</xdr:row>
      <xdr:rowOff>19050</xdr:rowOff>
    </xdr:from>
    <xdr:to>
      <xdr:col>17</xdr:col>
      <xdr:colOff>257176</xdr:colOff>
      <xdr:row>59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704850"/>
          <a:ext cx="11477626" cy="454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tabSelected="1" workbookViewId="0"/>
  </sheetViews>
  <sheetFormatPr baseColWidth="10" defaultColWidth="0" defaultRowHeight="15" zeroHeight="1" x14ac:dyDescent="0.25"/>
  <cols>
    <col min="1" max="1" width="105.42578125" style="224" bestFit="1" customWidth="1"/>
    <col min="2" max="2" width="6.85546875" style="227" hidden="1" customWidth="1"/>
    <col min="3" max="16384" width="11.42578125" hidden="1"/>
  </cols>
  <sheetData>
    <row r="1" spans="1:2" ht="24.95" customHeight="1" x14ac:dyDescent="0.25">
      <c r="A1" s="225" t="s">
        <v>16</v>
      </c>
      <c r="B1" s="224">
        <v>7</v>
      </c>
    </row>
    <row r="2" spans="1:2" ht="24.95" customHeight="1" x14ac:dyDescent="0.25">
      <c r="A2" s="229" t="s">
        <v>155</v>
      </c>
      <c r="B2" s="227">
        <v>8</v>
      </c>
    </row>
    <row r="3" spans="1:2" ht="24.95" customHeight="1" x14ac:dyDescent="0.25">
      <c r="A3" s="230" t="s">
        <v>156</v>
      </c>
      <c r="B3" s="224">
        <v>9</v>
      </c>
    </row>
    <row r="4" spans="1:2" ht="24.95" customHeight="1" x14ac:dyDescent="0.25">
      <c r="A4" s="230" t="s">
        <v>157</v>
      </c>
      <c r="B4" s="224">
        <v>10</v>
      </c>
    </row>
    <row r="5" spans="1:2" ht="24.95" customHeight="1" x14ac:dyDescent="0.25">
      <c r="A5" s="230" t="s">
        <v>158</v>
      </c>
      <c r="B5" s="224">
        <v>11</v>
      </c>
    </row>
    <row r="6" spans="1:2" ht="24.95" customHeight="1" x14ac:dyDescent="0.25">
      <c r="A6" s="230" t="s">
        <v>159</v>
      </c>
      <c r="B6" s="224">
        <v>12</v>
      </c>
    </row>
    <row r="7" spans="1:2" ht="24.95" customHeight="1" x14ac:dyDescent="0.25">
      <c r="A7" s="230" t="s">
        <v>160</v>
      </c>
      <c r="B7" s="224">
        <v>13</v>
      </c>
    </row>
    <row r="8" spans="1:2" ht="24.95" customHeight="1" x14ac:dyDescent="0.25">
      <c r="A8" s="230" t="s">
        <v>161</v>
      </c>
      <c r="B8" s="224">
        <v>14</v>
      </c>
    </row>
    <row r="9" spans="1:2" ht="24.95" customHeight="1" x14ac:dyDescent="0.25">
      <c r="A9" s="230" t="s">
        <v>162</v>
      </c>
      <c r="B9" s="224">
        <v>15</v>
      </c>
    </row>
    <row r="10" spans="1:2" ht="24.95" customHeight="1" x14ac:dyDescent="0.25">
      <c r="A10" s="230" t="s">
        <v>163</v>
      </c>
      <c r="B10" s="224">
        <v>16</v>
      </c>
    </row>
    <row r="11" spans="1:2" ht="24.95" customHeight="1" x14ac:dyDescent="0.25">
      <c r="A11" s="230" t="s">
        <v>164</v>
      </c>
      <c r="B11" s="224">
        <v>17</v>
      </c>
    </row>
    <row r="12" spans="1:2" ht="24.95" customHeight="1" x14ac:dyDescent="0.25">
      <c r="A12" s="230" t="s">
        <v>165</v>
      </c>
      <c r="B12" s="224">
        <v>18</v>
      </c>
    </row>
    <row r="13" spans="1:2" ht="24.95" customHeight="1" x14ac:dyDescent="0.25">
      <c r="A13" s="230" t="s">
        <v>43</v>
      </c>
      <c r="B13" s="224">
        <v>20</v>
      </c>
    </row>
    <row r="14" spans="1:2" ht="24.95" customHeight="1" x14ac:dyDescent="0.25">
      <c r="A14" s="230" t="s">
        <v>179</v>
      </c>
      <c r="B14" s="224">
        <v>22</v>
      </c>
    </row>
    <row r="15" spans="1:2" ht="24.95" customHeight="1" x14ac:dyDescent="0.25">
      <c r="A15" s="225" t="s">
        <v>166</v>
      </c>
      <c r="B15" s="226">
        <v>24</v>
      </c>
    </row>
    <row r="16" spans="1:2" ht="24.95" customHeight="1" x14ac:dyDescent="0.25">
      <c r="A16" s="229" t="s">
        <v>167</v>
      </c>
      <c r="B16" s="224">
        <v>25</v>
      </c>
    </row>
    <row r="17" spans="1:2" ht="24.95" customHeight="1" x14ac:dyDescent="0.25">
      <c r="A17" s="230" t="s">
        <v>56</v>
      </c>
      <c r="B17" s="224">
        <v>26</v>
      </c>
    </row>
    <row r="18" spans="1:2" ht="24.95" customHeight="1" x14ac:dyDescent="0.25">
      <c r="A18" s="230" t="s">
        <v>168</v>
      </c>
      <c r="B18" s="224">
        <v>27</v>
      </c>
    </row>
    <row r="19" spans="1:2" ht="24.95" customHeight="1" x14ac:dyDescent="0.25">
      <c r="A19" s="230" t="s">
        <v>169</v>
      </c>
      <c r="B19" s="224">
        <v>28</v>
      </c>
    </row>
    <row r="20" spans="1:2" ht="24.95" customHeight="1" x14ac:dyDescent="0.25">
      <c r="A20" s="228" t="s">
        <v>177</v>
      </c>
      <c r="B20" s="226">
        <v>29</v>
      </c>
    </row>
    <row r="21" spans="1:2" ht="24.95" customHeight="1" x14ac:dyDescent="0.25">
      <c r="A21" s="229" t="s">
        <v>155</v>
      </c>
      <c r="B21" s="224">
        <v>30</v>
      </c>
    </row>
    <row r="22" spans="1:2" ht="24.95" customHeight="1" x14ac:dyDescent="0.25">
      <c r="A22" s="230" t="s">
        <v>170</v>
      </c>
      <c r="B22" s="224">
        <v>31</v>
      </c>
    </row>
    <row r="23" spans="1:2" ht="24.95" customHeight="1" x14ac:dyDescent="0.25">
      <c r="A23" s="230" t="s">
        <v>171</v>
      </c>
      <c r="B23" s="224">
        <v>32</v>
      </c>
    </row>
    <row r="24" spans="1:2" ht="24.95" customHeight="1" x14ac:dyDescent="0.25">
      <c r="A24" s="225" t="s">
        <v>66</v>
      </c>
      <c r="B24" s="226">
        <v>34</v>
      </c>
    </row>
    <row r="25" spans="1:2" ht="24.95" customHeight="1" x14ac:dyDescent="0.25">
      <c r="A25" s="229" t="s">
        <v>172</v>
      </c>
      <c r="B25" s="224">
        <v>35</v>
      </c>
    </row>
    <row r="26" spans="1:2" ht="24.95" customHeight="1" x14ac:dyDescent="0.25">
      <c r="A26" s="230" t="s">
        <v>173</v>
      </c>
      <c r="B26" s="224">
        <v>36</v>
      </c>
    </row>
    <row r="27" spans="1:2" ht="24.95" customHeight="1" x14ac:dyDescent="0.25">
      <c r="A27" s="230" t="s">
        <v>174</v>
      </c>
      <c r="B27" s="224">
        <v>37</v>
      </c>
    </row>
    <row r="28" spans="1:2" ht="24.95" customHeight="1" x14ac:dyDescent="0.25">
      <c r="A28" s="230" t="s">
        <v>175</v>
      </c>
      <c r="B28" s="224">
        <v>38</v>
      </c>
    </row>
    <row r="29" spans="1:2" ht="24.95" customHeight="1" x14ac:dyDescent="0.25">
      <c r="A29" s="230" t="s">
        <v>176</v>
      </c>
      <c r="B29" s="224">
        <v>40</v>
      </c>
    </row>
    <row r="30" spans="1:2" ht="24.95" customHeight="1" x14ac:dyDescent="0.25"/>
    <row r="31" spans="1:2" ht="24.95" hidden="1" customHeight="1" x14ac:dyDescent="0.25"/>
    <row r="32" spans="1:2" ht="24.95" hidden="1" customHeight="1" x14ac:dyDescent="0.25"/>
    <row r="33" ht="24.95" hidden="1" customHeight="1" x14ac:dyDescent="0.25"/>
    <row r="34" hidden="1" x14ac:dyDescent="0.25"/>
    <row r="35" hidden="1" x14ac:dyDescent="0.25"/>
    <row r="36" x14ac:dyDescent="0.25"/>
  </sheetData>
  <hyperlinks>
    <hyperlink ref="A2" location="MT_PR!A1" display="Población de referencia. Total Buenos Aires urbano y Total  6 aglomerados urbanos"/>
    <hyperlink ref="A3" location="MT_1!A1" display="Tasa de Actividad. Total Buenos Aires urbano y Total  6 aglomerados urbanos"/>
    <hyperlink ref="A4" location="MT_2!A1" display="Tasa de Empleo.  Total Buenos Aires urbano  y Total  6 aglomerados urbanos"/>
    <hyperlink ref="A5" location="MT_3!A1" display="Tasa de Desocupación.  Total Buenos Aires urbano  y Total  6 aglomerados urbanos"/>
    <hyperlink ref="A6" location="MT_TBG!A1" display="Tasas Básicas del Mercado Laboral. Total Buenos Aires urbano "/>
    <hyperlink ref="A7" location="MT_4!A1" display="Tasa de ocupados demandantes. Total Buenos Aires urbano y Total  6 aglomerados urbanos "/>
    <hyperlink ref="A8" location="MT_5!A1" display="Tasas de subocupación demandante y no demandante. Total Buenos Aires urbano y Total  6 aglomerados urbanos      "/>
    <hyperlink ref="A9" location="MT_6!A1" display="Tasa de sobreocupación horaria. Total Buenos Aires urbano y Total  6 aglomerados urbanos"/>
    <hyperlink ref="A10" location="MT_7!A1" display="Asalariados  y Asalariados sin descuento jubilatorio. Total Buenos Aires urbano "/>
    <hyperlink ref="A11" location="MT_8!A1" display="Población ocupada según rama de actividad de la ocupación principal – 2016-2019"/>
    <hyperlink ref="A12" location="MT_9!A1" display="Tasa de actividad. Indicadores de la población de 14 años y más"/>
    <hyperlink ref="A13" location="MT_10!A1" display="Tasa de empleo. Indicadores  de la población de 14 años y más"/>
    <hyperlink ref="A14" location="MT_11!A1" display="Tasa de Desocupación. Indicadores de la población de 14 años y más s"/>
    <hyperlink ref="A16" location="D_1!A1" display="Brecha del ingreso por medianas y promedios del ingreso per cápita familiar "/>
    <hyperlink ref="A17" location="D_2!A1" display="Coeficiente de Gini del ingreso per cápita familiar"/>
    <hyperlink ref="A18" location="D_3!A1" display="Población según escala de ingreso total individual  Ingreso medio por estrato"/>
    <hyperlink ref="A19" location="'D_4 (2)'!A1" display="Población ocupada según escala de ingreso de la ocupación principal  Ingreso medio por estrato "/>
    <hyperlink ref="A21" location="PO_PR!A1" display="Población de referencia. Total Buenos Aires urbano y Total  6 aglomerados urbanos"/>
    <hyperlink ref="A22" location="PO_1!A1" display="Pobreza. Total Buenos Aires urbano  y Total  6 aglomerados urbanos"/>
    <hyperlink ref="A23" location="PO_2!A1" display="Indigencia. Total Buenos Aires urbano y Total  6 aglomerados urbanos  "/>
    <hyperlink ref="A25" location="CO_1!A1" display="Calidad de los materiales de la vivienda. Total Buenos Aires urbano y Total  6 aglomerados urbanos "/>
    <hyperlink ref="A26" location="CO_2!A1" display="Condición de hacinamiento. Total Buenos Aires urbano y Total  6 aglomerados urbanos  "/>
    <hyperlink ref="A27" location="CO_3!A1" display="Acceso a servicios públicos. Total Buenos Aires urbano y Total  6 aglomerados urbanos "/>
    <hyperlink ref="A28" location="CO_4!A1" display="Cobertura médica. Total Buenos Aires urbano y Total  6 aglomerados urbanos "/>
    <hyperlink ref="A29" location="CO_5!A1" display="Clima educativo del hogar. Total Buenos Aires urbano y Total  6 aglomerados urbanos  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showGridLines="0" zoomScaleNormal="100" workbookViewId="0">
      <selection activeCell="I8" sqref="I8"/>
    </sheetView>
  </sheetViews>
  <sheetFormatPr baseColWidth="10" defaultColWidth="0" defaultRowHeight="15" zeroHeight="1" x14ac:dyDescent="0.25"/>
  <cols>
    <col min="1" max="1" width="8.7109375" customWidth="1"/>
    <col min="2" max="2" width="39.7109375" bestFit="1" customWidth="1"/>
    <col min="3" max="8" width="11.42578125" customWidth="1"/>
    <col min="9" max="9" width="8.7109375" customWidth="1"/>
    <col min="10" max="10" width="19.5703125" hidden="1" customWidth="1"/>
    <col min="11" max="16384" width="11.42578125" hidden="1"/>
  </cols>
  <sheetData>
    <row r="1" spans="2:10" ht="24.95" customHeight="1" x14ac:dyDescent="0.25">
      <c r="B1" s="11" t="s">
        <v>44</v>
      </c>
      <c r="D1" s="16" t="s">
        <v>2</v>
      </c>
      <c r="J1" s="16"/>
    </row>
    <row r="2" spans="2:10" ht="24.95" customHeight="1" x14ac:dyDescent="0.25">
      <c r="B2" s="200" t="s">
        <v>6</v>
      </c>
      <c r="C2" s="192">
        <v>2016</v>
      </c>
      <c r="D2" s="192">
        <v>2017</v>
      </c>
      <c r="E2" s="192">
        <v>2018</v>
      </c>
      <c r="F2" s="192">
        <v>2019</v>
      </c>
      <c r="G2" s="192">
        <v>2020</v>
      </c>
      <c r="H2" s="192">
        <v>2021</v>
      </c>
    </row>
    <row r="3" spans="2:10" ht="24.95" customHeight="1" x14ac:dyDescent="0.25">
      <c r="B3" s="39" t="s">
        <v>6</v>
      </c>
      <c r="C3" s="246" t="s">
        <v>8</v>
      </c>
      <c r="D3" s="247"/>
      <c r="E3" s="247"/>
      <c r="F3" s="247"/>
      <c r="G3" s="247"/>
      <c r="H3" s="247"/>
    </row>
    <row r="4" spans="2:10" ht="24.95" customHeight="1" x14ac:dyDescent="0.25">
      <c r="B4" s="12" t="s">
        <v>39</v>
      </c>
      <c r="C4" s="13">
        <v>74.459999999999994</v>
      </c>
      <c r="D4" s="13">
        <v>74.44</v>
      </c>
      <c r="E4" s="13">
        <v>74.39</v>
      </c>
      <c r="F4" s="13">
        <v>72.87</v>
      </c>
      <c r="G4" s="179">
        <v>73.319999999999993</v>
      </c>
      <c r="H4" s="170">
        <v>72.56</v>
      </c>
    </row>
    <row r="5" spans="2:10" ht="24.95" customHeight="1" x14ac:dyDescent="0.25">
      <c r="B5" s="52" t="s">
        <v>40</v>
      </c>
      <c r="C5" s="51">
        <v>36.549999999999997</v>
      </c>
      <c r="D5" s="51">
        <v>36.5</v>
      </c>
      <c r="E5" s="51">
        <v>36.630000000000003</v>
      </c>
      <c r="F5" s="51">
        <v>35.97</v>
      </c>
      <c r="G5" s="177">
        <v>27.36</v>
      </c>
      <c r="H5" s="51">
        <v>34.299999999999997</v>
      </c>
      <c r="I5" s="42">
        <f>G5-F5</f>
        <v>-8.61</v>
      </c>
    </row>
    <row r="6" spans="2:10" ht="24.95" customHeight="1" x14ac:dyDescent="0.25">
      <c r="B6" s="14" t="s">
        <v>65</v>
      </c>
      <c r="C6" s="5">
        <v>63.45</v>
      </c>
      <c r="D6" s="5">
        <v>63.5</v>
      </c>
      <c r="E6" s="5">
        <v>63.37</v>
      </c>
      <c r="F6" s="5">
        <v>64.03</v>
      </c>
      <c r="G6" s="178">
        <v>72.64</v>
      </c>
      <c r="H6" s="5">
        <v>65.7</v>
      </c>
    </row>
    <row r="7" spans="2:10" ht="24.95" customHeight="1" x14ac:dyDescent="0.25"/>
    <row r="8" spans="2:10" ht="24.95" customHeight="1" x14ac:dyDescent="0.25"/>
    <row r="9" spans="2:10" ht="24.95" customHeight="1" x14ac:dyDescent="0.25"/>
    <row r="10" spans="2:10" ht="24.95" customHeight="1" x14ac:dyDescent="0.25"/>
    <row r="11" spans="2:10" ht="24.95" customHeight="1" x14ac:dyDescent="0.25"/>
    <row r="12" spans="2:10" ht="24.95" customHeight="1" x14ac:dyDescent="0.25"/>
    <row r="13" spans="2:10" ht="24.95" customHeight="1" x14ac:dyDescent="0.25"/>
    <row r="14" spans="2:10" ht="24.95" customHeight="1" x14ac:dyDescent="0.25"/>
    <row r="15" spans="2:10" ht="24.95" customHeight="1" x14ac:dyDescent="0.25"/>
    <row r="16" spans="2:10" ht="24.95" customHeight="1" x14ac:dyDescent="0.25"/>
    <row r="17" spans="2:8" ht="24.95" customHeight="1" x14ac:dyDescent="0.25"/>
    <row r="18" spans="2:8" ht="24.95" customHeight="1" x14ac:dyDescent="0.25"/>
    <row r="19" spans="2:8" ht="24.95" customHeight="1" x14ac:dyDescent="0.25"/>
    <row r="20" spans="2:8" ht="24.95" customHeight="1" x14ac:dyDescent="0.25"/>
    <row r="21" spans="2:8" ht="24.95" customHeight="1" x14ac:dyDescent="0.25">
      <c r="B21" s="200" t="s">
        <v>6</v>
      </c>
      <c r="C21" s="205">
        <v>2016</v>
      </c>
      <c r="D21" s="205">
        <v>2017</v>
      </c>
      <c r="E21" s="205">
        <v>2018</v>
      </c>
      <c r="F21" s="205">
        <v>2019</v>
      </c>
      <c r="G21" s="205">
        <v>2020</v>
      </c>
      <c r="H21" s="205">
        <v>2021</v>
      </c>
    </row>
    <row r="22" spans="2:8" ht="24.95" customHeight="1" x14ac:dyDescent="0.25">
      <c r="B22" s="39" t="s">
        <v>6</v>
      </c>
      <c r="C22" s="246" t="s">
        <v>8</v>
      </c>
      <c r="D22" s="247"/>
      <c r="E22" s="247"/>
      <c r="F22" s="247"/>
      <c r="G22" s="247"/>
      <c r="H22" s="247"/>
    </row>
    <row r="23" spans="2:8" ht="24.95" customHeight="1" x14ac:dyDescent="0.25">
      <c r="B23" s="12" t="s">
        <v>39</v>
      </c>
      <c r="C23" s="207">
        <v>4925176</v>
      </c>
      <c r="D23" s="207">
        <v>5062980</v>
      </c>
      <c r="E23" s="207">
        <v>5072943</v>
      </c>
      <c r="F23" s="207">
        <v>4979783</v>
      </c>
      <c r="G23" s="207">
        <v>4355110</v>
      </c>
      <c r="H23" s="207">
        <v>5188454</v>
      </c>
    </row>
    <row r="24" spans="2:8" ht="24.95" customHeight="1" x14ac:dyDescent="0.25">
      <c r="B24" s="52" t="s">
        <v>40</v>
      </c>
      <c r="C24" s="173">
        <v>1800207</v>
      </c>
      <c r="D24" s="173">
        <v>1847906</v>
      </c>
      <c r="E24" s="173">
        <v>1858408</v>
      </c>
      <c r="F24" s="173">
        <v>1791068</v>
      </c>
      <c r="G24" s="173">
        <v>1191628</v>
      </c>
      <c r="H24" s="173">
        <v>1779769</v>
      </c>
    </row>
    <row r="25" spans="2:8" ht="24.95" customHeight="1" x14ac:dyDescent="0.25">
      <c r="B25" s="14" t="s">
        <v>65</v>
      </c>
      <c r="C25" s="175">
        <v>3124969</v>
      </c>
      <c r="D25" s="175">
        <v>3215074</v>
      </c>
      <c r="E25" s="175">
        <v>3214535</v>
      </c>
      <c r="F25" s="175">
        <v>3188715</v>
      </c>
      <c r="G25" s="175">
        <v>3163482</v>
      </c>
      <c r="H25" s="175">
        <v>3408685</v>
      </c>
    </row>
    <row r="26" spans="2:8" ht="24.95" customHeight="1" x14ac:dyDescent="0.25"/>
    <row r="27" spans="2:8" ht="24.95" customHeight="1" x14ac:dyDescent="0.25"/>
    <row r="28" spans="2:8" ht="24.95" customHeight="1" x14ac:dyDescent="0.25"/>
    <row r="29" spans="2:8" ht="24.95" customHeight="1" x14ac:dyDescent="0.25"/>
    <row r="30" spans="2:8" ht="24.95" customHeight="1" x14ac:dyDescent="0.25"/>
    <row r="31" spans="2:8" ht="24.95" customHeight="1" x14ac:dyDescent="0.25"/>
    <row r="32" spans="2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  <row r="120" ht="24.95" hidden="1" customHeight="1" x14ac:dyDescent="0.25"/>
    <row r="121" ht="24.95" hidden="1" customHeight="1" x14ac:dyDescent="0.25"/>
    <row r="122" ht="24.95" hidden="1" customHeight="1" x14ac:dyDescent="0.25"/>
    <row r="123" ht="24.95" hidden="1" customHeight="1" x14ac:dyDescent="0.25"/>
    <row r="124" ht="24.95" hidden="1" customHeight="1" x14ac:dyDescent="0.25"/>
    <row r="125" ht="24.95" hidden="1" customHeight="1" x14ac:dyDescent="0.25"/>
    <row r="126" ht="24.95" hidden="1" customHeight="1" x14ac:dyDescent="0.25"/>
    <row r="127" ht="24.95" hidden="1" customHeight="1" x14ac:dyDescent="0.25"/>
    <row r="128" ht="24.95" hidden="1" customHeight="1" x14ac:dyDescent="0.25"/>
    <row r="129" ht="24.95" hidden="1" customHeight="1" x14ac:dyDescent="0.25"/>
    <row r="130" ht="24.95" hidden="1" customHeight="1" x14ac:dyDescent="0.25"/>
    <row r="131" ht="24.95" hidden="1" customHeight="1" x14ac:dyDescent="0.25"/>
    <row r="132" ht="24.95" hidden="1" customHeight="1" x14ac:dyDescent="0.25"/>
    <row r="133" ht="24.95" hidden="1" customHeight="1" x14ac:dyDescent="0.25"/>
    <row r="134" ht="24.95" hidden="1" customHeight="1" x14ac:dyDescent="0.25"/>
    <row r="135" ht="24.95" hidden="1" customHeight="1" x14ac:dyDescent="0.25"/>
    <row r="136" ht="24.95" hidden="1" customHeight="1" x14ac:dyDescent="0.25"/>
  </sheetData>
  <mergeCells count="2">
    <mergeCell ref="C3:H3"/>
    <mergeCell ref="C22:H22"/>
  </mergeCells>
  <hyperlinks>
    <hyperlink ref="D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showGridLines="0" zoomScaleNormal="100" workbookViewId="0">
      <selection activeCell="A63" sqref="A63:XFD1048576"/>
    </sheetView>
  </sheetViews>
  <sheetFormatPr baseColWidth="10" defaultColWidth="0" defaultRowHeight="15" zeroHeight="1" x14ac:dyDescent="0.25"/>
  <cols>
    <col min="1" max="1" width="8.7109375" customWidth="1"/>
    <col min="2" max="2" width="27.5703125" bestFit="1" customWidth="1"/>
    <col min="3" max="4" width="9.5703125" bestFit="1" customWidth="1"/>
    <col min="5" max="18" width="9.140625" customWidth="1"/>
    <col min="19" max="56" width="9.140625" hidden="1" customWidth="1"/>
    <col min="57" max="62" width="10.7109375" hidden="1" customWidth="1"/>
    <col min="63" max="16384" width="9.140625" hidden="1"/>
  </cols>
  <sheetData>
    <row r="1" spans="2:68" s="111" customFormat="1" ht="20.100000000000001" customHeight="1" x14ac:dyDescent="0.25">
      <c r="B1" s="130" t="s">
        <v>128</v>
      </c>
      <c r="H1" s="16" t="s">
        <v>2</v>
      </c>
    </row>
    <row r="2" spans="2:68" s="111" customFormat="1" ht="20.100000000000001" customHeight="1" x14ac:dyDescent="0.25">
      <c r="B2" s="188"/>
    </row>
    <row r="3" spans="2:68" s="111" customFormat="1" ht="20.100000000000001" hidden="1" customHeight="1" x14ac:dyDescent="0.25">
      <c r="B3" s="190" t="s">
        <v>143</v>
      </c>
      <c r="C3" s="251" t="s">
        <v>129</v>
      </c>
      <c r="D3" s="249"/>
      <c r="E3" s="249"/>
      <c r="F3" s="249"/>
      <c r="G3" s="249"/>
      <c r="H3" s="250"/>
      <c r="I3" s="248" t="s">
        <v>113</v>
      </c>
      <c r="J3" s="249"/>
      <c r="K3" s="249"/>
      <c r="L3" s="249"/>
      <c r="M3" s="249"/>
      <c r="N3" s="250"/>
      <c r="O3" s="248" t="s">
        <v>114</v>
      </c>
      <c r="P3" s="249"/>
      <c r="Q3" s="249"/>
      <c r="R3" s="249"/>
      <c r="S3" s="249"/>
      <c r="T3" s="250"/>
      <c r="U3" s="248" t="s">
        <v>115</v>
      </c>
      <c r="V3" s="249"/>
      <c r="W3" s="249"/>
      <c r="X3" s="249"/>
      <c r="Y3" s="249"/>
      <c r="Z3" s="250"/>
      <c r="AA3" s="248" t="s">
        <v>133</v>
      </c>
      <c r="AB3" s="249"/>
      <c r="AC3" s="249"/>
      <c r="AD3" s="249"/>
      <c r="AE3" s="249"/>
      <c r="AF3" s="250"/>
      <c r="AG3" s="248" t="s">
        <v>130</v>
      </c>
      <c r="AH3" s="249"/>
      <c r="AI3" s="249"/>
      <c r="AJ3" s="249"/>
      <c r="AK3" s="249"/>
      <c r="AL3" s="250"/>
      <c r="AM3" s="248" t="s">
        <v>119</v>
      </c>
      <c r="AN3" s="249"/>
      <c r="AO3" s="249"/>
      <c r="AP3" s="249"/>
      <c r="AQ3" s="249"/>
      <c r="AR3" s="250"/>
      <c r="AS3" s="248" t="s">
        <v>131</v>
      </c>
      <c r="AT3" s="249"/>
      <c r="AU3" s="249"/>
      <c r="AV3" s="249"/>
      <c r="AW3" s="249"/>
      <c r="AX3" s="250"/>
      <c r="AY3" s="248" t="s">
        <v>132</v>
      </c>
      <c r="AZ3" s="249"/>
      <c r="BA3" s="249"/>
      <c r="BB3" s="249"/>
      <c r="BC3" s="249"/>
      <c r="BD3" s="250"/>
      <c r="BE3" s="248" t="s">
        <v>123</v>
      </c>
      <c r="BF3" s="249"/>
      <c r="BG3" s="249"/>
      <c r="BH3" s="249"/>
      <c r="BI3" s="249"/>
      <c r="BJ3" s="250"/>
      <c r="BK3" s="248" t="s">
        <v>126</v>
      </c>
      <c r="BL3" s="249"/>
      <c r="BM3" s="249"/>
      <c r="BN3" s="249"/>
      <c r="BO3" s="249"/>
      <c r="BP3" s="249"/>
    </row>
    <row r="4" spans="2:68" ht="20.100000000000001" hidden="1" customHeight="1" x14ac:dyDescent="0.25">
      <c r="B4" s="189" t="s">
        <v>144</v>
      </c>
      <c r="C4" s="127">
        <v>2016</v>
      </c>
      <c r="D4" s="127">
        <v>2017</v>
      </c>
      <c r="E4" s="127">
        <v>2018</v>
      </c>
      <c r="F4" s="127">
        <v>2019</v>
      </c>
      <c r="G4" s="127">
        <v>2020</v>
      </c>
      <c r="H4" s="127">
        <v>2021</v>
      </c>
      <c r="I4" s="127">
        <v>2016</v>
      </c>
      <c r="J4" s="127">
        <v>2017</v>
      </c>
      <c r="K4" s="127">
        <v>2018</v>
      </c>
      <c r="L4" s="127">
        <v>2019</v>
      </c>
      <c r="M4" s="127">
        <v>2020</v>
      </c>
      <c r="N4" s="127">
        <v>2021</v>
      </c>
      <c r="O4" s="127">
        <v>2016</v>
      </c>
      <c r="P4" s="127">
        <v>2017</v>
      </c>
      <c r="Q4" s="127">
        <v>2018</v>
      </c>
      <c r="R4" s="127">
        <v>2019</v>
      </c>
      <c r="S4" s="127">
        <v>2020</v>
      </c>
      <c r="T4" s="127">
        <v>2021</v>
      </c>
      <c r="U4" s="127">
        <v>2016</v>
      </c>
      <c r="V4" s="127">
        <v>2017</v>
      </c>
      <c r="W4" s="127">
        <v>2018</v>
      </c>
      <c r="X4" s="127">
        <v>2019</v>
      </c>
      <c r="Y4" s="127">
        <v>2020</v>
      </c>
      <c r="Z4" s="127">
        <v>2021</v>
      </c>
      <c r="AA4" s="127">
        <v>2016</v>
      </c>
      <c r="AB4" s="127">
        <v>2017</v>
      </c>
      <c r="AC4" s="127">
        <v>2018</v>
      </c>
      <c r="AD4" s="127">
        <v>2019</v>
      </c>
      <c r="AE4" s="127">
        <v>2020</v>
      </c>
      <c r="AF4" s="127">
        <v>2021</v>
      </c>
      <c r="AG4" s="127">
        <v>2016</v>
      </c>
      <c r="AH4" s="127">
        <v>2017</v>
      </c>
      <c r="AI4" s="127">
        <v>2018</v>
      </c>
      <c r="AJ4" s="127">
        <v>2019</v>
      </c>
      <c r="AK4" s="127">
        <v>2020</v>
      </c>
      <c r="AL4" s="127">
        <v>2021</v>
      </c>
      <c r="AM4" s="127">
        <v>2016</v>
      </c>
      <c r="AN4" s="127">
        <v>2017</v>
      </c>
      <c r="AO4" s="127">
        <v>2018</v>
      </c>
      <c r="AP4" s="127">
        <v>2019</v>
      </c>
      <c r="AQ4" s="127">
        <v>2020</v>
      </c>
      <c r="AR4" s="127">
        <v>2021</v>
      </c>
      <c r="AS4" s="127">
        <v>2016</v>
      </c>
      <c r="AT4" s="127">
        <v>2017</v>
      </c>
      <c r="AU4" s="127">
        <v>2018</v>
      </c>
      <c r="AV4" s="127">
        <v>2019</v>
      </c>
      <c r="AW4" s="127">
        <v>2020</v>
      </c>
      <c r="AX4" s="127">
        <v>2021</v>
      </c>
      <c r="AY4" s="127">
        <v>2016</v>
      </c>
      <c r="AZ4" s="127">
        <v>2017</v>
      </c>
      <c r="BA4" s="127">
        <v>2018</v>
      </c>
      <c r="BB4" s="127">
        <v>2019</v>
      </c>
      <c r="BC4" s="127">
        <v>2020</v>
      </c>
      <c r="BD4" s="127">
        <v>2021</v>
      </c>
      <c r="BE4" s="127">
        <v>2016</v>
      </c>
      <c r="BF4" s="127">
        <v>2017</v>
      </c>
      <c r="BG4" s="127">
        <v>2018</v>
      </c>
      <c r="BH4" s="127">
        <v>2019</v>
      </c>
      <c r="BI4" s="127">
        <v>2020</v>
      </c>
      <c r="BJ4" s="127">
        <v>2021</v>
      </c>
      <c r="BK4" s="127">
        <v>2016</v>
      </c>
      <c r="BL4" s="127">
        <v>2017</v>
      </c>
      <c r="BM4" s="127">
        <v>2018</v>
      </c>
      <c r="BN4" s="127">
        <v>2019</v>
      </c>
      <c r="BO4" s="127">
        <v>2020</v>
      </c>
      <c r="BP4" s="127">
        <v>2021</v>
      </c>
    </row>
    <row r="5" spans="2:68" ht="20.100000000000001" hidden="1" customHeight="1" x14ac:dyDescent="0.25">
      <c r="C5" s="121">
        <v>1018254</v>
      </c>
      <c r="D5" s="121">
        <v>975765</v>
      </c>
      <c r="E5" s="121">
        <v>915826</v>
      </c>
      <c r="F5" s="121">
        <v>951831</v>
      </c>
      <c r="G5" s="121">
        <v>836920</v>
      </c>
      <c r="H5" s="121">
        <v>855399</v>
      </c>
      <c r="I5" s="121">
        <v>654301</v>
      </c>
      <c r="J5" s="121">
        <v>673004</v>
      </c>
      <c r="K5" s="121">
        <v>651949</v>
      </c>
      <c r="L5" s="121">
        <v>639347</v>
      </c>
      <c r="M5" s="121">
        <v>552857</v>
      </c>
      <c r="N5" s="121">
        <v>648032</v>
      </c>
      <c r="O5" s="121">
        <v>1195792</v>
      </c>
      <c r="P5" s="121">
        <v>1224060</v>
      </c>
      <c r="Q5" s="121">
        <v>1287745</v>
      </c>
      <c r="R5" s="121">
        <v>1325444</v>
      </c>
      <c r="S5" s="121">
        <v>1049873</v>
      </c>
      <c r="T5" s="121">
        <v>1370108</v>
      </c>
      <c r="U5" s="121">
        <v>203348</v>
      </c>
      <c r="V5" s="121">
        <v>252949</v>
      </c>
      <c r="W5" s="121">
        <v>226083</v>
      </c>
      <c r="X5" s="121">
        <v>204465</v>
      </c>
      <c r="Y5" s="121">
        <v>219662</v>
      </c>
      <c r="Z5" s="121">
        <v>209148</v>
      </c>
      <c r="AA5" s="121">
        <v>517270</v>
      </c>
      <c r="AB5" s="121">
        <v>576481</v>
      </c>
      <c r="AC5" s="121">
        <v>584790</v>
      </c>
      <c r="AD5" s="121">
        <v>567305</v>
      </c>
      <c r="AE5" s="121">
        <v>461820</v>
      </c>
      <c r="AF5" s="121">
        <v>573765</v>
      </c>
      <c r="AG5" s="121">
        <v>441669</v>
      </c>
      <c r="AH5" s="121">
        <v>424880</v>
      </c>
      <c r="AI5" s="121">
        <v>402941</v>
      </c>
      <c r="AJ5" s="121">
        <v>524698</v>
      </c>
      <c r="AK5" s="121">
        <v>520125</v>
      </c>
      <c r="AL5" s="121">
        <v>626519</v>
      </c>
      <c r="AM5" s="121">
        <v>463016</v>
      </c>
      <c r="AN5" s="121">
        <v>483695</v>
      </c>
      <c r="AO5" s="121">
        <v>529964</v>
      </c>
      <c r="AP5" s="121">
        <v>507706</v>
      </c>
      <c r="AQ5" s="121">
        <v>544384</v>
      </c>
      <c r="AR5" s="121">
        <v>579167</v>
      </c>
      <c r="AS5" s="121">
        <v>341001</v>
      </c>
      <c r="AT5" s="121">
        <v>340802</v>
      </c>
      <c r="AU5" s="121">
        <v>347018</v>
      </c>
      <c r="AV5" s="121">
        <v>359632</v>
      </c>
      <c r="AW5" s="121">
        <v>427664</v>
      </c>
      <c r="AX5" s="121">
        <v>454296</v>
      </c>
      <c r="AY5" s="121">
        <v>590139</v>
      </c>
      <c r="AZ5" s="121">
        <v>543692</v>
      </c>
      <c r="BA5" s="121">
        <v>670886</v>
      </c>
      <c r="BB5" s="121">
        <v>582192</v>
      </c>
      <c r="BC5" s="121">
        <v>395623</v>
      </c>
      <c r="BD5" s="121">
        <v>478194</v>
      </c>
      <c r="BE5" s="121">
        <v>1189737</v>
      </c>
      <c r="BF5" s="121">
        <v>1306277</v>
      </c>
      <c r="BG5" s="121">
        <v>1202180</v>
      </c>
      <c r="BH5" s="121">
        <v>1170857</v>
      </c>
      <c r="BI5" s="121">
        <v>931156</v>
      </c>
      <c r="BJ5" s="121">
        <v>1355924</v>
      </c>
      <c r="BK5" s="128"/>
      <c r="BL5" s="128"/>
      <c r="BM5" s="128"/>
      <c r="BN5" s="128"/>
    </row>
    <row r="6" spans="2:68" ht="20.100000000000001" hidden="1" customHeight="1" x14ac:dyDescent="0.25">
      <c r="BE6" s="131"/>
      <c r="BF6" s="131"/>
      <c r="BG6" s="131"/>
      <c r="BH6" s="131"/>
      <c r="BI6" s="131"/>
      <c r="BJ6" s="131"/>
      <c r="BK6" s="128">
        <v>6614527</v>
      </c>
      <c r="BL6" s="128">
        <v>6801605</v>
      </c>
      <c r="BM6" s="128">
        <v>6819382</v>
      </c>
      <c r="BN6" s="128">
        <v>6833477</v>
      </c>
      <c r="BO6" s="128">
        <v>5940084</v>
      </c>
      <c r="BP6" s="128">
        <v>7150552</v>
      </c>
    </row>
    <row r="7" spans="2:68" ht="20.100000000000001" hidden="1" customHeight="1" x14ac:dyDescent="0.25">
      <c r="C7" s="123"/>
      <c r="D7" s="123"/>
    </row>
    <row r="8" spans="2:68" ht="20.100000000000001" hidden="1" customHeight="1" x14ac:dyDescent="0.25">
      <c r="C8" s="123"/>
      <c r="D8" s="123"/>
    </row>
    <row r="9" spans="2:68" ht="20.100000000000001" hidden="1" customHeight="1" x14ac:dyDescent="0.25">
      <c r="C9" s="123"/>
      <c r="D9" s="123"/>
    </row>
    <row r="10" spans="2:68" ht="20.100000000000001" hidden="1" customHeight="1" x14ac:dyDescent="0.25">
      <c r="C10" s="123"/>
      <c r="D10" s="123"/>
    </row>
    <row r="11" spans="2:68" ht="20.100000000000001" hidden="1" customHeight="1" x14ac:dyDescent="0.25">
      <c r="C11" s="123"/>
      <c r="D11" s="123"/>
    </row>
    <row r="12" spans="2:68" ht="20.100000000000001" hidden="1" customHeight="1" x14ac:dyDescent="0.25">
      <c r="C12" s="123"/>
      <c r="D12" s="123"/>
    </row>
    <row r="13" spans="2:68" ht="20.100000000000001" hidden="1" customHeight="1" x14ac:dyDescent="0.25">
      <c r="C13" s="123"/>
      <c r="D13" s="123"/>
    </row>
    <row r="14" spans="2:68" ht="20.100000000000001" hidden="1" customHeight="1" x14ac:dyDescent="0.25">
      <c r="C14" s="124"/>
      <c r="D14" s="124"/>
    </row>
    <row r="15" spans="2:68" ht="20.100000000000001" hidden="1" customHeight="1" x14ac:dyDescent="0.25"/>
    <row r="16" spans="2:6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2:2" hidden="1" x14ac:dyDescent="0.25"/>
    <row r="34" spans="2:2" hidden="1" x14ac:dyDescent="0.25"/>
    <row r="35" spans="2:2" hidden="1" x14ac:dyDescent="0.25">
      <c r="B35" s="16"/>
    </row>
    <row r="36" spans="2:2" x14ac:dyDescent="0.25"/>
    <row r="37" spans="2:2" x14ac:dyDescent="0.25"/>
    <row r="38" spans="2:2" x14ac:dyDescent="0.25"/>
    <row r="39" spans="2:2" x14ac:dyDescent="0.25"/>
    <row r="40" spans="2:2" x14ac:dyDescent="0.25"/>
    <row r="41" spans="2:2" x14ac:dyDescent="0.25"/>
    <row r="42" spans="2:2" x14ac:dyDescent="0.25"/>
    <row r="43" spans="2:2" x14ac:dyDescent="0.25"/>
    <row r="44" spans="2:2" x14ac:dyDescent="0.25"/>
    <row r="45" spans="2:2" x14ac:dyDescent="0.25"/>
    <row r="46" spans="2:2" x14ac:dyDescent="0.25"/>
    <row r="47" spans="2:2" x14ac:dyDescent="0.25"/>
    <row r="48" spans="2: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mergeCells count="11">
    <mergeCell ref="C3:H3"/>
    <mergeCell ref="I3:N3"/>
    <mergeCell ref="O3:T3"/>
    <mergeCell ref="U3:Z3"/>
    <mergeCell ref="BE3:BJ3"/>
    <mergeCell ref="BK3:BP3"/>
    <mergeCell ref="AA3:AF3"/>
    <mergeCell ref="AG3:AL3"/>
    <mergeCell ref="AM3:AR3"/>
    <mergeCell ref="AS3:AX3"/>
    <mergeCell ref="AY3:BD3"/>
  </mergeCells>
  <hyperlinks>
    <hyperlink ref="H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activeCell="A28" sqref="A28:XFD1048576"/>
    </sheetView>
  </sheetViews>
  <sheetFormatPr baseColWidth="10" defaultColWidth="0" defaultRowHeight="15" zeroHeight="1" x14ac:dyDescent="0.25"/>
  <cols>
    <col min="1" max="1" width="8.7109375" customWidth="1"/>
    <col min="2" max="2" width="35.7109375" customWidth="1"/>
    <col min="3" max="8" width="11.42578125" customWidth="1"/>
    <col min="9" max="9" width="8.7109375" customWidth="1"/>
    <col min="10" max="11" width="12.7109375" hidden="1" customWidth="1"/>
    <col min="12" max="16384" width="11.42578125" hidden="1"/>
  </cols>
  <sheetData>
    <row r="1" spans="2:11" s="1" customFormat="1" ht="24.95" customHeight="1" x14ac:dyDescent="0.25">
      <c r="B1" s="11" t="s">
        <v>42</v>
      </c>
      <c r="E1" s="16" t="s">
        <v>2</v>
      </c>
    </row>
    <row r="2" spans="2:11" s="1" customFormat="1" ht="24.95" customHeight="1" x14ac:dyDescent="0.25">
      <c r="B2" s="252" t="s">
        <v>138</v>
      </c>
      <c r="C2" s="254" t="s">
        <v>6</v>
      </c>
      <c r="D2" s="255"/>
      <c r="E2" s="255"/>
      <c r="F2" s="255"/>
      <c r="G2" s="255"/>
      <c r="H2" s="255"/>
    </row>
    <row r="3" spans="2:11" s="1" customFormat="1" ht="24.95" customHeight="1" x14ac:dyDescent="0.25">
      <c r="B3" s="253"/>
      <c r="C3" s="6">
        <v>2016</v>
      </c>
      <c r="D3" s="6">
        <v>2017</v>
      </c>
      <c r="E3" s="6">
        <v>2018</v>
      </c>
      <c r="F3" s="6">
        <v>2019</v>
      </c>
      <c r="G3" s="168">
        <v>2020</v>
      </c>
      <c r="H3" s="168">
        <v>2021</v>
      </c>
    </row>
    <row r="4" spans="2:11" s="19" customFormat="1" ht="24.95" customHeight="1" x14ac:dyDescent="0.25">
      <c r="B4" s="39"/>
      <c r="C4" s="243" t="s">
        <v>8</v>
      </c>
      <c r="D4" s="243"/>
      <c r="E4" s="243"/>
      <c r="F4" s="243"/>
      <c r="G4" s="243"/>
      <c r="H4" s="243"/>
    </row>
    <row r="5" spans="2:11" s="19" customFormat="1" ht="24.95" customHeight="1" x14ac:dyDescent="0.25">
      <c r="B5" s="21" t="s">
        <v>17</v>
      </c>
      <c r="C5" s="24">
        <v>57.33</v>
      </c>
      <c r="D5" s="24">
        <v>57.67</v>
      </c>
      <c r="E5" s="24">
        <v>58.65</v>
      </c>
      <c r="F5" s="24">
        <v>57.89</v>
      </c>
      <c r="G5" s="180">
        <v>52.8</v>
      </c>
      <c r="H5" s="24">
        <v>58.82</v>
      </c>
      <c r="I5" s="181"/>
      <c r="J5" s="181"/>
      <c r="K5" s="181"/>
    </row>
    <row r="6" spans="2:11" s="19" customFormat="1" ht="24.95" customHeight="1" x14ac:dyDescent="0.25">
      <c r="B6" s="17" t="s">
        <v>18</v>
      </c>
      <c r="C6" s="9">
        <v>46.89</v>
      </c>
      <c r="D6" s="9">
        <v>45.81</v>
      </c>
      <c r="E6" s="9">
        <v>48.84</v>
      </c>
      <c r="F6" s="9">
        <v>47</v>
      </c>
      <c r="G6" s="182">
        <v>43.13</v>
      </c>
      <c r="H6" s="9">
        <v>48.94</v>
      </c>
      <c r="I6" s="181"/>
      <c r="J6" s="181"/>
      <c r="K6" s="181"/>
    </row>
    <row r="7" spans="2:11" s="19" customFormat="1" ht="24.95" customHeight="1" x14ac:dyDescent="0.25">
      <c r="B7" s="17" t="s">
        <v>19</v>
      </c>
      <c r="C7" s="9">
        <v>68.92</v>
      </c>
      <c r="D7" s="9">
        <v>70.3</v>
      </c>
      <c r="E7" s="9">
        <v>69.400000000000006</v>
      </c>
      <c r="F7" s="9">
        <v>69.56</v>
      </c>
      <c r="G7" s="182">
        <v>63.6</v>
      </c>
      <c r="H7" s="9">
        <v>69.38</v>
      </c>
      <c r="I7" s="181"/>
      <c r="J7" s="181"/>
      <c r="K7" s="181"/>
    </row>
    <row r="8" spans="2:11" s="19" customFormat="1" ht="24.95" customHeight="1" x14ac:dyDescent="0.25">
      <c r="B8" s="17" t="s">
        <v>20</v>
      </c>
      <c r="C8" s="9">
        <v>41.58</v>
      </c>
      <c r="D8" s="9">
        <v>38.71</v>
      </c>
      <c r="E8" s="9">
        <v>40.01</v>
      </c>
      <c r="F8" s="9">
        <v>39.630000000000003</v>
      </c>
      <c r="G8" s="182">
        <v>34.9</v>
      </c>
      <c r="H8" s="191">
        <v>40.25</v>
      </c>
      <c r="I8" s="181"/>
      <c r="J8" s="181"/>
      <c r="K8" s="181"/>
    </row>
    <row r="9" spans="2:11" s="19" customFormat="1" ht="24.95" customHeight="1" x14ac:dyDescent="0.25">
      <c r="B9" s="17" t="s">
        <v>21</v>
      </c>
      <c r="C9" s="9">
        <v>63.61</v>
      </c>
      <c r="D9" s="9">
        <v>63.49</v>
      </c>
      <c r="E9" s="9">
        <v>67.34</v>
      </c>
      <c r="F9" s="9">
        <v>64.400000000000006</v>
      </c>
      <c r="G9" s="182">
        <v>58.6</v>
      </c>
      <c r="H9" s="9">
        <v>67.14</v>
      </c>
      <c r="I9" s="181"/>
      <c r="J9" s="181"/>
      <c r="K9" s="181"/>
    </row>
    <row r="10" spans="2:11" s="19" customFormat="1" ht="24.95" customHeight="1" x14ac:dyDescent="0.25">
      <c r="B10" s="17" t="s">
        <v>22</v>
      </c>
      <c r="C10" s="9">
        <v>56.45</v>
      </c>
      <c r="D10" s="9">
        <v>61.01</v>
      </c>
      <c r="E10" s="9">
        <v>57.4</v>
      </c>
      <c r="F10" s="9">
        <v>60.09</v>
      </c>
      <c r="G10" s="182">
        <v>49.48</v>
      </c>
      <c r="H10" s="9">
        <v>51.58</v>
      </c>
      <c r="I10" s="181"/>
      <c r="J10" s="181"/>
      <c r="K10" s="181"/>
    </row>
    <row r="11" spans="2:11" s="19" customFormat="1" ht="24.95" customHeight="1" x14ac:dyDescent="0.25">
      <c r="B11" s="20" t="s">
        <v>23</v>
      </c>
      <c r="C11" s="23">
        <v>91.96</v>
      </c>
      <c r="D11" s="23">
        <v>91.74</v>
      </c>
      <c r="E11" s="23">
        <v>90.41</v>
      </c>
      <c r="F11" s="23">
        <v>89.94</v>
      </c>
      <c r="G11" s="23">
        <v>83.51</v>
      </c>
      <c r="H11" s="23">
        <v>91.82</v>
      </c>
      <c r="I11" s="181"/>
      <c r="J11" s="181"/>
      <c r="K11" s="181"/>
    </row>
    <row r="12" spans="2:11" s="1" customFormat="1" ht="24.95" customHeight="1" x14ac:dyDescent="0.25">
      <c r="B12" s="17" t="s">
        <v>46</v>
      </c>
      <c r="C12" s="9">
        <v>47.13750935164763</v>
      </c>
      <c r="D12" s="9">
        <v>46.343794806436193</v>
      </c>
      <c r="E12" s="9">
        <v>49.134230376420909</v>
      </c>
      <c r="F12" s="9">
        <v>47.412757566329944</v>
      </c>
      <c r="G12" s="182">
        <v>42.71</v>
      </c>
      <c r="H12" s="9">
        <v>49.86</v>
      </c>
    </row>
    <row r="13" spans="2:11" s="1" customFormat="1" ht="24.95" customHeight="1" x14ac:dyDescent="0.25">
      <c r="B13" s="17" t="s">
        <v>47</v>
      </c>
      <c r="C13" s="9">
        <v>70.182040994573882</v>
      </c>
      <c r="D13" s="9">
        <v>69.121763470958712</v>
      </c>
      <c r="E13" s="9">
        <v>70.650687495739362</v>
      </c>
      <c r="F13" s="9">
        <v>70.539115410308028</v>
      </c>
      <c r="G13" s="182">
        <v>63.18</v>
      </c>
      <c r="H13" s="9">
        <v>68.89</v>
      </c>
      <c r="I13" s="167"/>
      <c r="J13" s="167"/>
      <c r="K13" s="167"/>
    </row>
    <row r="14" spans="2:11" s="1" customFormat="1" ht="24.95" customHeight="1" x14ac:dyDescent="0.25">
      <c r="C14" s="167"/>
      <c r="D14" s="167"/>
      <c r="E14" s="167"/>
      <c r="F14" s="167"/>
      <c r="G14" s="167"/>
      <c r="H14" s="167"/>
    </row>
    <row r="15" spans="2:11" s="1" customFormat="1" ht="24.95" customHeight="1" x14ac:dyDescent="0.25">
      <c r="C15" s="167"/>
      <c r="D15" s="167"/>
      <c r="E15" s="167"/>
      <c r="F15" s="167"/>
      <c r="G15" s="167"/>
      <c r="H15" s="167"/>
    </row>
    <row r="16" spans="2:11" s="1" customFormat="1" ht="24.95" customHeight="1" x14ac:dyDescent="0.25">
      <c r="C16" s="167"/>
      <c r="D16" s="167"/>
      <c r="E16" s="167"/>
      <c r="F16" s="167"/>
      <c r="G16" s="167"/>
      <c r="H16" s="167"/>
      <c r="I16" s="167"/>
      <c r="J16" s="167"/>
      <c r="K16" s="167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</sheetData>
  <mergeCells count="3">
    <mergeCell ref="B2:B3"/>
    <mergeCell ref="C2:H2"/>
    <mergeCell ref="C4:H4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I1" activeCellId="1" sqref="A1:A1048576 I1:I1048576"/>
    </sheetView>
  </sheetViews>
  <sheetFormatPr baseColWidth="10" defaultColWidth="0" defaultRowHeight="24.95" customHeight="1" zeroHeight="1" x14ac:dyDescent="0.25"/>
  <cols>
    <col min="1" max="1" width="8.7109375" customWidth="1"/>
    <col min="2" max="2" width="35.7109375" customWidth="1"/>
    <col min="3" max="8" width="11.42578125" customWidth="1"/>
    <col min="9" max="9" width="8.7109375" customWidth="1"/>
    <col min="10" max="16384" width="11.42578125" hidden="1"/>
  </cols>
  <sheetData>
    <row r="1" spans="2:8" s="1" customFormat="1" ht="24.95" customHeight="1" x14ac:dyDescent="0.25">
      <c r="B1" s="11" t="s">
        <v>43</v>
      </c>
      <c r="E1" s="16" t="s">
        <v>2</v>
      </c>
    </row>
    <row r="2" spans="2:8" s="1" customFormat="1" ht="24.95" customHeight="1" x14ac:dyDescent="0.25">
      <c r="B2" s="252" t="s">
        <v>138</v>
      </c>
      <c r="C2" s="256" t="s">
        <v>6</v>
      </c>
      <c r="D2" s="257"/>
      <c r="E2" s="257"/>
      <c r="F2" s="257"/>
      <c r="G2" s="257"/>
      <c r="H2" s="257"/>
    </row>
    <row r="3" spans="2:8" s="1" customFormat="1" ht="24.95" customHeight="1" x14ac:dyDescent="0.25">
      <c r="B3" s="253"/>
      <c r="C3" s="6">
        <v>2016</v>
      </c>
      <c r="D3" s="6">
        <v>2017</v>
      </c>
      <c r="E3" s="6">
        <v>2018</v>
      </c>
      <c r="F3" s="6">
        <v>2019</v>
      </c>
      <c r="G3" s="168">
        <v>2020</v>
      </c>
      <c r="H3" s="168">
        <v>2021</v>
      </c>
    </row>
    <row r="4" spans="2:8" s="19" customFormat="1" ht="24.95" customHeight="1" x14ac:dyDescent="0.25">
      <c r="B4" s="7"/>
      <c r="C4" s="242" t="s">
        <v>8</v>
      </c>
      <c r="D4" s="243"/>
      <c r="E4" s="243"/>
      <c r="F4" s="243"/>
      <c r="G4" s="243"/>
      <c r="H4" s="243"/>
    </row>
    <row r="5" spans="2:8" s="1" customFormat="1" ht="24.95" customHeight="1" x14ac:dyDescent="0.25">
      <c r="B5" s="21" t="s">
        <v>24</v>
      </c>
      <c r="C5" s="24">
        <v>51.66</v>
      </c>
      <c r="D5" s="24">
        <v>52.48</v>
      </c>
      <c r="E5" s="24">
        <v>51.89</v>
      </c>
      <c r="F5" s="24">
        <v>51.3</v>
      </c>
      <c r="G5" s="180">
        <v>45.67</v>
      </c>
      <c r="H5" s="24">
        <v>53.68</v>
      </c>
    </row>
    <row r="6" spans="2:8" s="1" customFormat="1" ht="24.95" customHeight="1" x14ac:dyDescent="0.25">
      <c r="B6" s="17" t="s">
        <v>25</v>
      </c>
      <c r="C6" s="9">
        <v>42.06</v>
      </c>
      <c r="D6" s="9">
        <v>40.950000000000003</v>
      </c>
      <c r="E6" s="9">
        <v>42.63</v>
      </c>
      <c r="F6" s="9">
        <v>40.9</v>
      </c>
      <c r="G6" s="182">
        <v>36.130000000000003</v>
      </c>
      <c r="H6" s="9">
        <v>43.99</v>
      </c>
    </row>
    <row r="7" spans="2:8" s="1" customFormat="1" ht="24.95" customHeight="1" x14ac:dyDescent="0.25">
      <c r="B7" s="17" t="s">
        <v>26</v>
      </c>
      <c r="C7" s="9">
        <v>62.32</v>
      </c>
      <c r="D7" s="9">
        <v>64.75</v>
      </c>
      <c r="E7" s="9">
        <v>62.04</v>
      </c>
      <c r="F7" s="9">
        <v>62.45</v>
      </c>
      <c r="G7" s="182">
        <v>56.32</v>
      </c>
      <c r="H7" s="9">
        <v>64.040000000000006</v>
      </c>
    </row>
    <row r="8" spans="2:8" s="1" customFormat="1" ht="24.95" customHeight="1" x14ac:dyDescent="0.25">
      <c r="B8" s="17" t="s">
        <v>27</v>
      </c>
      <c r="C8" s="9">
        <v>31.88</v>
      </c>
      <c r="D8" s="9">
        <v>30.31</v>
      </c>
      <c r="E8" s="9">
        <v>30.76</v>
      </c>
      <c r="F8" s="9">
        <v>28.75</v>
      </c>
      <c r="G8" s="182">
        <v>24.33</v>
      </c>
      <c r="H8" s="9">
        <v>32.89</v>
      </c>
    </row>
    <row r="9" spans="2:8" s="1" customFormat="1" ht="24.95" customHeight="1" x14ac:dyDescent="0.25">
      <c r="B9" s="17" t="s">
        <v>28</v>
      </c>
      <c r="C9" s="9">
        <v>59.81</v>
      </c>
      <c r="D9" s="9">
        <v>59</v>
      </c>
      <c r="E9" s="9">
        <v>60.93</v>
      </c>
      <c r="F9" s="9">
        <v>58.84</v>
      </c>
      <c r="G9" s="182">
        <v>51.48</v>
      </c>
      <c r="H9" s="9">
        <v>61.98</v>
      </c>
    </row>
    <row r="10" spans="2:8" s="1" customFormat="1" ht="24.95" customHeight="1" x14ac:dyDescent="0.25">
      <c r="B10" s="17" t="s">
        <v>29</v>
      </c>
      <c r="C10" s="9">
        <v>47.22</v>
      </c>
      <c r="D10" s="9">
        <v>50.74</v>
      </c>
      <c r="E10" s="9">
        <v>46.68</v>
      </c>
      <c r="F10" s="9">
        <v>47.86</v>
      </c>
      <c r="G10" s="182">
        <v>39.200000000000003</v>
      </c>
      <c r="H10" s="9">
        <v>43.21</v>
      </c>
    </row>
    <row r="11" spans="2:8" s="1" customFormat="1" ht="24.95" customHeight="1" x14ac:dyDescent="0.25">
      <c r="B11" s="20" t="s">
        <v>30</v>
      </c>
      <c r="C11" s="23">
        <v>85.38</v>
      </c>
      <c r="D11" s="23">
        <v>87.85</v>
      </c>
      <c r="E11" s="23">
        <v>83.55</v>
      </c>
      <c r="F11" s="23">
        <v>84.32</v>
      </c>
      <c r="G11" s="23">
        <v>76.61</v>
      </c>
      <c r="H11" s="23">
        <v>87.14</v>
      </c>
    </row>
    <row r="12" spans="2:8" s="1" customFormat="1" ht="24.95" customHeight="1" x14ac:dyDescent="0.25">
      <c r="B12" s="17" t="s">
        <v>48</v>
      </c>
      <c r="C12" s="9">
        <v>41.92139043869031</v>
      </c>
      <c r="D12" s="9">
        <v>41.6918910307472</v>
      </c>
      <c r="E12" s="9">
        <v>43.01293875872846</v>
      </c>
      <c r="F12" s="9">
        <v>41.0804617849276</v>
      </c>
      <c r="G12" s="182">
        <v>35.869999999999997</v>
      </c>
      <c r="H12" s="9">
        <v>44.79</v>
      </c>
    </row>
    <row r="13" spans="2:8" s="1" customFormat="1" ht="24.95" customHeight="1" x14ac:dyDescent="0.25">
      <c r="B13" s="49" t="s">
        <v>49</v>
      </c>
      <c r="C13" s="50">
        <v>63.357441941668007</v>
      </c>
      <c r="D13" s="50">
        <v>63.505948215535341</v>
      </c>
      <c r="E13" s="50">
        <v>63.756210296846319</v>
      </c>
      <c r="F13" s="50">
        <v>63.261691373462455</v>
      </c>
      <c r="G13" s="174">
        <v>55.44</v>
      </c>
      <c r="H13" s="50">
        <v>62.98</v>
      </c>
    </row>
    <row r="14" spans="2:8" s="1" customFormat="1" ht="24.95" customHeight="1" x14ac:dyDescent="0.25"/>
    <row r="15" spans="2:8" s="1" customFormat="1" ht="24.95" customHeight="1" x14ac:dyDescent="0.25"/>
    <row r="16" spans="2:8" s="1" customFormat="1" ht="24.95" customHeight="1" x14ac:dyDescent="0.25"/>
    <row r="17" s="1" customFormat="1" ht="24.95" customHeight="1" x14ac:dyDescent="0.25"/>
    <row r="18" s="1" customFormat="1" ht="24.95" customHeight="1" x14ac:dyDescent="0.25"/>
    <row r="19" s="1" customFormat="1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</sheetData>
  <mergeCells count="3">
    <mergeCell ref="B2:B3"/>
    <mergeCell ref="C2:H2"/>
    <mergeCell ref="C4:H4"/>
  </mergeCells>
  <hyperlinks>
    <hyperlink ref="E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A25" sqref="A25:XFD1048576"/>
    </sheetView>
  </sheetViews>
  <sheetFormatPr baseColWidth="10" defaultColWidth="0" defaultRowHeight="15" zeroHeight="1" x14ac:dyDescent="0.25"/>
  <cols>
    <col min="1" max="1" width="8.7109375" customWidth="1"/>
    <col min="2" max="2" width="38.7109375" customWidth="1"/>
    <col min="3" max="8" width="11.42578125" customWidth="1"/>
    <col min="9" max="9" width="8.7109375" customWidth="1"/>
    <col min="10" max="10" width="0" hidden="1" customWidth="1"/>
    <col min="11" max="16384" width="11.42578125" hidden="1"/>
  </cols>
  <sheetData>
    <row r="1" spans="2:8" s="1" customFormat="1" ht="24.95" customHeight="1" x14ac:dyDescent="0.25">
      <c r="B1" s="11" t="s">
        <v>41</v>
      </c>
      <c r="D1" s="16"/>
      <c r="E1" s="16" t="s">
        <v>2</v>
      </c>
    </row>
    <row r="2" spans="2:8" s="1" customFormat="1" ht="24.95" customHeight="1" x14ac:dyDescent="0.25">
      <c r="B2" s="258"/>
      <c r="C2" s="248" t="s">
        <v>6</v>
      </c>
      <c r="D2" s="249"/>
      <c r="E2" s="249"/>
      <c r="F2" s="249"/>
      <c r="G2" s="249"/>
      <c r="H2" s="249"/>
    </row>
    <row r="3" spans="2:8" s="1" customFormat="1" ht="24.95" customHeight="1" x14ac:dyDescent="0.25">
      <c r="B3" s="259"/>
      <c r="C3" s="6">
        <v>2016</v>
      </c>
      <c r="D3" s="6">
        <v>2017</v>
      </c>
      <c r="E3" s="6">
        <v>2018</v>
      </c>
      <c r="F3" s="6">
        <v>2019</v>
      </c>
      <c r="G3" s="168">
        <v>2020</v>
      </c>
      <c r="H3" s="168">
        <v>2021</v>
      </c>
    </row>
    <row r="4" spans="2:8" s="19" customFormat="1" ht="24.95" customHeight="1" x14ac:dyDescent="0.25">
      <c r="B4" s="7"/>
      <c r="C4" s="242" t="s">
        <v>8</v>
      </c>
      <c r="D4" s="243"/>
      <c r="E4" s="243"/>
      <c r="F4" s="243"/>
      <c r="G4" s="243"/>
      <c r="H4" s="243"/>
    </row>
    <row r="5" spans="2:8" s="1" customFormat="1" ht="24.95" customHeight="1" x14ac:dyDescent="0.25">
      <c r="B5" s="21" t="s">
        <v>31</v>
      </c>
      <c r="C5" s="24">
        <v>9.8800000000000008</v>
      </c>
      <c r="D5" s="24">
        <v>9.01</v>
      </c>
      <c r="E5" s="24">
        <v>11.52</v>
      </c>
      <c r="F5" s="24">
        <v>11.38</v>
      </c>
      <c r="G5" s="180">
        <v>13.5</v>
      </c>
      <c r="H5" s="24">
        <v>8.74</v>
      </c>
    </row>
    <row r="6" spans="2:8" s="1" customFormat="1" ht="24.95" customHeight="1" x14ac:dyDescent="0.25">
      <c r="B6" s="17" t="s">
        <v>32</v>
      </c>
      <c r="C6" s="9">
        <v>10.29</v>
      </c>
      <c r="D6" s="9">
        <v>10.62</v>
      </c>
      <c r="E6" s="9">
        <v>12.71</v>
      </c>
      <c r="F6" s="9">
        <v>12.98</v>
      </c>
      <c r="G6" s="182">
        <v>16.239999999999998</v>
      </c>
      <c r="H6" s="9">
        <v>10.130000000000001</v>
      </c>
    </row>
    <row r="7" spans="2:8" s="1" customFormat="1" ht="24.95" customHeight="1" x14ac:dyDescent="0.25">
      <c r="B7" s="17" t="s">
        <v>33</v>
      </c>
      <c r="C7" s="9">
        <v>9.58</v>
      </c>
      <c r="D7" s="9">
        <v>7.89</v>
      </c>
      <c r="E7" s="9">
        <v>10.6</v>
      </c>
      <c r="F7" s="9">
        <v>10.220000000000001</v>
      </c>
      <c r="G7" s="182">
        <v>11.44</v>
      </c>
      <c r="H7" s="9">
        <v>7.7</v>
      </c>
    </row>
    <row r="8" spans="2:8" s="1" customFormat="1" ht="24.95" customHeight="1" x14ac:dyDescent="0.25">
      <c r="B8" s="17" t="s">
        <v>34</v>
      </c>
      <c r="C8" s="9">
        <v>23.34</v>
      </c>
      <c r="D8" s="9">
        <v>21.7</v>
      </c>
      <c r="E8" s="9">
        <v>23.13</v>
      </c>
      <c r="F8" s="9">
        <v>27.45</v>
      </c>
      <c r="G8" s="182">
        <v>30.29</v>
      </c>
      <c r="H8" s="9">
        <v>18.29</v>
      </c>
    </row>
    <row r="9" spans="2:8" s="1" customFormat="1" ht="24.95" customHeight="1" x14ac:dyDescent="0.25">
      <c r="B9" s="17" t="s">
        <v>35</v>
      </c>
      <c r="C9" s="9">
        <v>5.98</v>
      </c>
      <c r="D9" s="9">
        <v>7.07</v>
      </c>
      <c r="E9" s="9">
        <v>9.52</v>
      </c>
      <c r="F9" s="9">
        <v>8.64</v>
      </c>
      <c r="G9" s="182">
        <v>12.14</v>
      </c>
      <c r="H9" s="9">
        <v>7.69</v>
      </c>
    </row>
    <row r="10" spans="2:8" s="1" customFormat="1" ht="24.95" customHeight="1" x14ac:dyDescent="0.25">
      <c r="B10" s="17" t="s">
        <v>36</v>
      </c>
      <c r="C10" s="9">
        <v>16.350000000000001</v>
      </c>
      <c r="D10" s="9">
        <v>16.84</v>
      </c>
      <c r="E10" s="9">
        <v>18.690000000000001</v>
      </c>
      <c r="F10" s="9">
        <v>20.36</v>
      </c>
      <c r="G10" s="182">
        <v>20.76</v>
      </c>
      <c r="H10" s="9">
        <v>16.22</v>
      </c>
    </row>
    <row r="11" spans="2:8" s="1" customFormat="1" ht="24.95" customHeight="1" x14ac:dyDescent="0.25">
      <c r="B11" s="20" t="s">
        <v>37</v>
      </c>
      <c r="C11" s="23">
        <v>7.16</v>
      </c>
      <c r="D11" s="23">
        <v>4.24</v>
      </c>
      <c r="E11" s="23">
        <v>7.59</v>
      </c>
      <c r="F11" s="23">
        <v>6.25</v>
      </c>
      <c r="G11" s="23">
        <v>8.26</v>
      </c>
      <c r="H11" s="23">
        <v>5.0999999999999996</v>
      </c>
    </row>
    <row r="12" spans="2:8" s="1" customFormat="1" ht="24.95" customHeight="1" x14ac:dyDescent="0.25">
      <c r="B12" s="17" t="s">
        <v>63</v>
      </c>
      <c r="C12" s="9">
        <v>11.06574994033917</v>
      </c>
      <c r="D12" s="9">
        <v>11.381664305995811</v>
      </c>
      <c r="E12" s="9">
        <v>12.458303652660867</v>
      </c>
      <c r="F12" s="9">
        <v>13.355679159862264</v>
      </c>
      <c r="G12" s="182">
        <v>16.03</v>
      </c>
      <c r="H12" s="9">
        <v>10.17</v>
      </c>
    </row>
    <row r="13" spans="2:8" s="1" customFormat="1" ht="24.95" customHeight="1" x14ac:dyDescent="0.25">
      <c r="B13" s="49" t="s">
        <v>64</v>
      </c>
      <c r="C13" s="50">
        <v>9.724138762840365</v>
      </c>
      <c r="D13" s="50">
        <v>8.7603597332973511</v>
      </c>
      <c r="E13" s="50">
        <v>9.7585422637377874</v>
      </c>
      <c r="F13" s="50">
        <v>10.316863196418973</v>
      </c>
      <c r="G13" s="174">
        <v>12.26</v>
      </c>
      <c r="H13" s="50">
        <v>8.58</v>
      </c>
    </row>
    <row r="14" spans="2:8" s="1" customFormat="1" ht="24.95" customHeight="1" x14ac:dyDescent="0.25"/>
    <row r="15" spans="2:8" s="1" customFormat="1" ht="24.95" customHeight="1" x14ac:dyDescent="0.25"/>
    <row r="16" spans="2:8" s="1" customFormat="1" ht="24.95" customHeight="1" x14ac:dyDescent="0.25"/>
    <row r="17" s="1" customFormat="1" ht="24.95" customHeight="1" x14ac:dyDescent="0.25"/>
    <row r="18" s="1" customFormat="1" ht="24.95" customHeight="1" x14ac:dyDescent="0.25"/>
    <row r="19" s="1" customFormat="1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</sheetData>
  <mergeCells count="3">
    <mergeCell ref="B2:B3"/>
    <mergeCell ref="C2:H2"/>
    <mergeCell ref="C4:H4"/>
  </mergeCells>
  <hyperlinks>
    <hyperlink ref="E1" location="INDICE!A1" display="INDIC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zoomScale="85" zoomScaleNormal="85" workbookViewId="0">
      <selection activeCell="P2" sqref="P2"/>
    </sheetView>
  </sheetViews>
  <sheetFormatPr baseColWidth="10" defaultColWidth="9.140625" defaultRowHeight="15" x14ac:dyDescent="0.25"/>
  <cols>
    <col min="1" max="1" width="27.5703125" bestFit="1" customWidth="1"/>
    <col min="2" max="9" width="10.7109375" customWidth="1"/>
    <col min="10" max="11" width="9.5703125" bestFit="1" customWidth="1"/>
    <col min="12" max="13" width="9.28515625" bestFit="1" customWidth="1"/>
  </cols>
  <sheetData>
    <row r="1" spans="1:24" ht="24.95" customHeight="1" x14ac:dyDescent="0.25">
      <c r="A1" s="16" t="s">
        <v>2</v>
      </c>
    </row>
    <row r="2" spans="1:24" s="111" customFormat="1" ht="24.95" customHeight="1" x14ac:dyDescent="0.25">
      <c r="A2" s="110" t="s">
        <v>108</v>
      </c>
    </row>
    <row r="3" spans="1:24" s="111" customFormat="1" ht="24.95" customHeight="1" x14ac:dyDescent="0.25">
      <c r="A3" s="112"/>
    </row>
    <row r="4" spans="1:24" s="111" customFormat="1" ht="24.95" customHeight="1" x14ac:dyDescent="0.25">
      <c r="A4" s="113"/>
      <c r="O4" s="260" t="s">
        <v>109</v>
      </c>
      <c r="P4" s="260"/>
      <c r="Q4" s="260"/>
      <c r="R4" s="260"/>
      <c r="S4" s="260"/>
      <c r="T4" s="260"/>
      <c r="U4" s="260"/>
      <c r="V4" s="260"/>
      <c r="W4" s="260"/>
      <c r="X4" s="260"/>
    </row>
    <row r="5" spans="1:24" ht="24.95" customHeight="1" x14ac:dyDescent="0.25">
      <c r="B5" s="114">
        <v>2016</v>
      </c>
      <c r="C5" s="115"/>
      <c r="D5" s="114">
        <v>2017</v>
      </c>
      <c r="E5" s="115"/>
      <c r="F5" s="116">
        <v>2018</v>
      </c>
      <c r="G5" s="117"/>
      <c r="H5" s="114">
        <v>2019</v>
      </c>
      <c r="I5" s="115"/>
      <c r="O5" s="261">
        <v>2016</v>
      </c>
      <c r="P5" s="261"/>
      <c r="Q5" s="261">
        <v>2017</v>
      </c>
      <c r="R5" s="261"/>
      <c r="S5" s="261">
        <v>2018</v>
      </c>
      <c r="T5" s="261"/>
      <c r="U5" s="261">
        <v>2019</v>
      </c>
      <c r="V5" s="261"/>
      <c r="W5" s="261">
        <v>2020</v>
      </c>
      <c r="X5" s="261"/>
    </row>
    <row r="6" spans="1:24" ht="24.95" customHeight="1" x14ac:dyDescent="0.25">
      <c r="A6" s="118"/>
      <c r="B6" s="119" t="s">
        <v>110</v>
      </c>
      <c r="C6" s="119" t="s">
        <v>98</v>
      </c>
      <c r="D6" s="119" t="s">
        <v>110</v>
      </c>
      <c r="E6" s="119" t="s">
        <v>98</v>
      </c>
      <c r="F6" s="119" t="s">
        <v>110</v>
      </c>
      <c r="G6" s="119" t="s">
        <v>98</v>
      </c>
      <c r="H6" s="119" t="s">
        <v>110</v>
      </c>
      <c r="I6" s="119" t="s">
        <v>98</v>
      </c>
      <c r="J6">
        <v>2016</v>
      </c>
      <c r="K6">
        <v>2017</v>
      </c>
      <c r="L6">
        <v>2018</v>
      </c>
      <c r="M6">
        <v>2019</v>
      </c>
      <c r="O6" s="120">
        <f t="shared" ref="O6:V6" si="0">+B7+B12+B13+B18+B19+B20</f>
        <v>1707007</v>
      </c>
      <c r="P6" s="120">
        <f t="shared" si="0"/>
        <v>0.25806939785717103</v>
      </c>
      <c r="Q6" s="120">
        <f t="shared" si="0"/>
        <v>1882758</v>
      </c>
      <c r="R6" s="120">
        <f t="shared" si="0"/>
        <v>0.27681084097062381</v>
      </c>
      <c r="S6" s="120">
        <f t="shared" si="0"/>
        <v>1786970</v>
      </c>
      <c r="T6" s="120">
        <f t="shared" si="0"/>
        <v>0.26204280681152631</v>
      </c>
      <c r="U6" s="120">
        <f t="shared" si="0"/>
        <v>1738162</v>
      </c>
      <c r="V6" s="120">
        <f t="shared" si="0"/>
        <v>0.25435982297152676</v>
      </c>
      <c r="W6" s="120" t="e">
        <f>+#REF!+#REF!+#REF!+#REF!+#REF!+#REF!</f>
        <v>#REF!</v>
      </c>
      <c r="X6" s="120" t="e">
        <f>+#REF!+#REF!+#REF!+#REF!+#REF!+#REF!</f>
        <v>#REF!</v>
      </c>
    </row>
    <row r="7" spans="1:24" ht="24.95" customHeight="1" x14ac:dyDescent="0.25">
      <c r="A7" s="119" t="s">
        <v>111</v>
      </c>
      <c r="B7" s="121">
        <v>95542</v>
      </c>
      <c r="C7" s="122">
        <f>B7/B$21</f>
        <v>1.4444267897009113E-2</v>
      </c>
      <c r="D7" s="121">
        <v>109806</v>
      </c>
      <c r="E7" s="122">
        <f>D7/D$21</f>
        <v>1.6144130686801129E-2</v>
      </c>
      <c r="F7" s="121">
        <v>75846</v>
      </c>
      <c r="G7" s="122">
        <f>F7/F$21</f>
        <v>1.1122122209901131E-2</v>
      </c>
      <c r="H7" s="121">
        <v>61680</v>
      </c>
      <c r="I7" s="122">
        <f>H7/H$21</f>
        <v>9.0261516940790178E-3</v>
      </c>
      <c r="K7" s="120">
        <f t="shared" ref="K7:K21" si="1">D7-B7</f>
        <v>14264</v>
      </c>
      <c r="L7" s="120">
        <f t="shared" ref="L7:L21" si="2">F7-B7</f>
        <v>-19696</v>
      </c>
      <c r="M7" s="120">
        <f t="shared" ref="M7:M21" si="3">H7-B7</f>
        <v>-33862</v>
      </c>
      <c r="O7" s="120"/>
      <c r="P7" s="120"/>
      <c r="Q7" s="120"/>
      <c r="R7" s="120"/>
      <c r="S7" s="120"/>
      <c r="T7" s="120"/>
      <c r="U7" s="120"/>
      <c r="W7" s="120"/>
      <c r="X7" s="120"/>
    </row>
    <row r="8" spans="1:24" ht="24.95" customHeight="1" x14ac:dyDescent="0.25">
      <c r="A8" s="119" t="s">
        <v>112</v>
      </c>
      <c r="B8" s="121">
        <v>1018254</v>
      </c>
      <c r="C8" s="122">
        <f t="shared" ref="C8:C20" si="4">B8/B$21</f>
        <v>0.15394207325784595</v>
      </c>
      <c r="D8" s="121">
        <v>975765</v>
      </c>
      <c r="E8" s="122">
        <f t="shared" ref="E8:E20" si="5">D8/D$21</f>
        <v>0.14346099192764061</v>
      </c>
      <c r="F8" s="121">
        <v>915826</v>
      </c>
      <c r="G8" s="122">
        <f t="shared" ref="G8:G20" si="6">F8/F$21</f>
        <v>0.13429750672421636</v>
      </c>
      <c r="H8" s="121">
        <v>951831</v>
      </c>
      <c r="I8" s="122">
        <f t="shared" ref="I8:I20" si="7">H8/H$21</f>
        <v>0.13928941298843911</v>
      </c>
      <c r="K8" s="120">
        <f t="shared" si="1"/>
        <v>-42489</v>
      </c>
      <c r="L8" s="120">
        <f t="shared" si="2"/>
        <v>-102428</v>
      </c>
      <c r="M8" s="120">
        <f t="shared" si="3"/>
        <v>-66423</v>
      </c>
      <c r="O8" s="120"/>
      <c r="P8" s="120"/>
      <c r="Q8" s="120"/>
      <c r="R8" s="120"/>
      <c r="S8" s="120"/>
      <c r="T8" s="120"/>
      <c r="U8" s="120"/>
      <c r="W8" s="120"/>
      <c r="X8" s="120"/>
    </row>
    <row r="9" spans="1:24" ht="24.95" customHeight="1" x14ac:dyDescent="0.25">
      <c r="A9" s="119" t="s">
        <v>113</v>
      </c>
      <c r="B9" s="121">
        <v>654301</v>
      </c>
      <c r="C9" s="122">
        <f t="shared" si="4"/>
        <v>9.8918788902063598E-2</v>
      </c>
      <c r="D9" s="121">
        <v>673004</v>
      </c>
      <c r="E9" s="122">
        <f t="shared" si="5"/>
        <v>9.8947821874395825E-2</v>
      </c>
      <c r="F9" s="121">
        <v>651949</v>
      </c>
      <c r="G9" s="122">
        <f t="shared" si="6"/>
        <v>9.5602358102244461E-2</v>
      </c>
      <c r="H9" s="121">
        <v>639347</v>
      </c>
      <c r="I9" s="122">
        <f t="shared" si="7"/>
        <v>9.3561008546600807E-2</v>
      </c>
      <c r="J9" s="123"/>
      <c r="K9" s="120">
        <f t="shared" si="1"/>
        <v>18703</v>
      </c>
      <c r="L9" s="120">
        <f t="shared" si="2"/>
        <v>-2352</v>
      </c>
      <c r="M9" s="120">
        <f t="shared" si="3"/>
        <v>-14954</v>
      </c>
      <c r="O9" s="120"/>
      <c r="P9" s="120"/>
      <c r="Q9" s="120"/>
      <c r="R9" s="120"/>
      <c r="S9" s="120"/>
      <c r="T9" s="120"/>
      <c r="U9" s="120"/>
      <c r="W9" s="120"/>
      <c r="X9" s="120"/>
    </row>
    <row r="10" spans="1:24" ht="24.95" customHeight="1" x14ac:dyDescent="0.25">
      <c r="A10" s="119" t="s">
        <v>114</v>
      </c>
      <c r="B10" s="121">
        <v>1195792</v>
      </c>
      <c r="C10" s="122">
        <f t="shared" si="4"/>
        <v>0.18078269239811101</v>
      </c>
      <c r="D10" s="121">
        <v>1224060</v>
      </c>
      <c r="E10" s="122">
        <f t="shared" si="5"/>
        <v>0.17996634617858578</v>
      </c>
      <c r="F10" s="121">
        <v>1287745</v>
      </c>
      <c r="G10" s="122">
        <f t="shared" si="6"/>
        <v>0.18883602649037698</v>
      </c>
      <c r="H10" s="121">
        <v>1325444</v>
      </c>
      <c r="I10" s="122">
        <f t="shared" si="7"/>
        <v>0.19396333667326313</v>
      </c>
      <c r="J10" s="123"/>
      <c r="K10" s="120">
        <f t="shared" si="1"/>
        <v>28268</v>
      </c>
      <c r="L10" s="120">
        <f t="shared" si="2"/>
        <v>91953</v>
      </c>
      <c r="M10" s="120">
        <f t="shared" si="3"/>
        <v>129652</v>
      </c>
      <c r="O10" s="120"/>
      <c r="P10" s="120"/>
      <c r="Q10" s="120"/>
      <c r="R10" s="120"/>
      <c r="S10" s="120"/>
      <c r="T10" s="120"/>
      <c r="U10" s="120"/>
      <c r="W10" s="120"/>
      <c r="X10" s="120"/>
    </row>
    <row r="11" spans="1:24" ht="24.95" customHeight="1" x14ac:dyDescent="0.25">
      <c r="A11" s="119" t="s">
        <v>115</v>
      </c>
      <c r="B11" s="121">
        <v>203348</v>
      </c>
      <c r="C11" s="122">
        <f t="shared" si="4"/>
        <v>3.0742636623903721E-2</v>
      </c>
      <c r="D11" s="121">
        <v>252949</v>
      </c>
      <c r="E11" s="122">
        <f t="shared" si="5"/>
        <v>3.7189604512464336E-2</v>
      </c>
      <c r="F11" s="121">
        <v>226083</v>
      </c>
      <c r="G11" s="122">
        <f t="shared" si="6"/>
        <v>3.3153004187182943E-2</v>
      </c>
      <c r="H11" s="121">
        <v>204465</v>
      </c>
      <c r="I11" s="122">
        <f t="shared" si="7"/>
        <v>2.9921078244647636E-2</v>
      </c>
      <c r="J11" s="123"/>
      <c r="K11" s="120">
        <f t="shared" si="1"/>
        <v>49601</v>
      </c>
      <c r="L11" s="120">
        <f t="shared" si="2"/>
        <v>22735</v>
      </c>
      <c r="M11" s="120">
        <f t="shared" si="3"/>
        <v>1117</v>
      </c>
      <c r="O11" s="120"/>
      <c r="P11" s="120"/>
      <c r="Q11" s="120"/>
      <c r="R11" s="120"/>
      <c r="S11" s="120"/>
      <c r="T11" s="120"/>
      <c r="U11" s="120"/>
      <c r="W11" s="120"/>
      <c r="X11" s="120"/>
    </row>
    <row r="12" spans="1:24" ht="24.95" customHeight="1" x14ac:dyDescent="0.25">
      <c r="A12" s="119" t="s">
        <v>116</v>
      </c>
      <c r="B12" s="121">
        <v>517270</v>
      </c>
      <c r="C12" s="122">
        <f t="shared" si="4"/>
        <v>7.8202114829979533E-2</v>
      </c>
      <c r="D12" s="121">
        <v>576481</v>
      </c>
      <c r="E12" s="122">
        <f t="shared" si="5"/>
        <v>8.475661259364517E-2</v>
      </c>
      <c r="F12" s="121">
        <v>584790</v>
      </c>
      <c r="G12" s="122">
        <f t="shared" si="6"/>
        <v>8.5754104990745497E-2</v>
      </c>
      <c r="H12" s="121">
        <v>567305</v>
      </c>
      <c r="I12" s="122">
        <f t="shared" si="7"/>
        <v>8.301849848912933E-2</v>
      </c>
      <c r="J12" s="123"/>
      <c r="K12" s="120">
        <f t="shared" si="1"/>
        <v>59211</v>
      </c>
      <c r="L12" s="120">
        <f t="shared" si="2"/>
        <v>67520</v>
      </c>
      <c r="M12" s="120">
        <f t="shared" si="3"/>
        <v>50035</v>
      </c>
      <c r="O12" s="120"/>
      <c r="P12" s="120"/>
      <c r="Q12" s="120"/>
      <c r="R12" s="120"/>
      <c r="S12" s="120"/>
      <c r="T12" s="120"/>
      <c r="U12" s="120"/>
      <c r="W12" s="120"/>
      <c r="X12" s="120"/>
    </row>
    <row r="13" spans="1:24" ht="24.95" customHeight="1" x14ac:dyDescent="0.25">
      <c r="A13" s="119" t="s">
        <v>117</v>
      </c>
      <c r="B13" s="121">
        <v>417764</v>
      </c>
      <c r="C13" s="122">
        <f t="shared" si="4"/>
        <v>6.315855993935772E-2</v>
      </c>
      <c r="D13" s="121">
        <v>466641</v>
      </c>
      <c r="E13" s="122">
        <f t="shared" si="5"/>
        <v>6.860748308671262E-2</v>
      </c>
      <c r="F13" s="121">
        <v>446971</v>
      </c>
      <c r="G13" s="122">
        <f t="shared" si="6"/>
        <v>6.5544209138012802E-2</v>
      </c>
      <c r="H13" s="121">
        <v>515431</v>
      </c>
      <c r="I13" s="122">
        <f t="shared" si="7"/>
        <v>7.5427341015415719E-2</v>
      </c>
      <c r="J13" s="123"/>
      <c r="K13" s="120">
        <f t="shared" si="1"/>
        <v>48877</v>
      </c>
      <c r="L13" s="120">
        <f t="shared" si="2"/>
        <v>29207</v>
      </c>
      <c r="M13" s="120">
        <f t="shared" si="3"/>
        <v>97667</v>
      </c>
      <c r="O13" s="120"/>
      <c r="P13" s="120"/>
      <c r="Q13" s="120"/>
      <c r="R13" s="120"/>
      <c r="S13" s="120"/>
      <c r="T13" s="120"/>
      <c r="U13" s="120"/>
      <c r="W13" s="120"/>
      <c r="X13" s="120"/>
    </row>
    <row r="14" spans="1:24" ht="24.95" customHeight="1" x14ac:dyDescent="0.25">
      <c r="A14" s="119" t="s">
        <v>118</v>
      </c>
      <c r="B14" s="121">
        <v>441669</v>
      </c>
      <c r="C14" s="122">
        <f t="shared" si="4"/>
        <v>6.6772574970213286E-2</v>
      </c>
      <c r="D14" s="121">
        <v>424880</v>
      </c>
      <c r="E14" s="122">
        <f t="shared" si="5"/>
        <v>6.2467608748229278E-2</v>
      </c>
      <c r="F14" s="121">
        <v>402941</v>
      </c>
      <c r="G14" s="122">
        <f t="shared" si="6"/>
        <v>5.9087612337892205E-2</v>
      </c>
      <c r="H14" s="121">
        <v>524698</v>
      </c>
      <c r="I14" s="122">
        <f t="shared" si="7"/>
        <v>7.6783458845328667E-2</v>
      </c>
      <c r="J14" s="123"/>
      <c r="K14" s="120">
        <f t="shared" si="1"/>
        <v>-16789</v>
      </c>
      <c r="L14" s="120">
        <f t="shared" si="2"/>
        <v>-38728</v>
      </c>
      <c r="M14" s="120">
        <f t="shared" si="3"/>
        <v>83029</v>
      </c>
      <c r="O14" s="120"/>
      <c r="P14" s="120"/>
      <c r="Q14" s="120"/>
      <c r="R14" s="120"/>
      <c r="S14" s="120"/>
      <c r="T14" s="120"/>
      <c r="U14" s="120"/>
      <c r="W14" s="120"/>
      <c r="X14" s="120"/>
    </row>
    <row r="15" spans="1:24" ht="24.95" customHeight="1" x14ac:dyDescent="0.25">
      <c r="A15" s="119" t="s">
        <v>119</v>
      </c>
      <c r="B15" s="121">
        <v>463016</v>
      </c>
      <c r="C15" s="122">
        <f t="shared" si="4"/>
        <v>6.9999865447672976E-2</v>
      </c>
      <c r="D15" s="121">
        <v>483695</v>
      </c>
      <c r="E15" s="122">
        <f t="shared" si="5"/>
        <v>7.1114832454986732E-2</v>
      </c>
      <c r="F15" s="121">
        <v>529964</v>
      </c>
      <c r="G15" s="122">
        <f t="shared" si="6"/>
        <v>7.7714373531208553E-2</v>
      </c>
      <c r="H15" s="121">
        <v>507706</v>
      </c>
      <c r="I15" s="122">
        <f t="shared" si="7"/>
        <v>7.4296876977854753E-2</v>
      </c>
      <c r="J15" s="123"/>
      <c r="K15" s="120">
        <f t="shared" si="1"/>
        <v>20679</v>
      </c>
      <c r="L15" s="120">
        <f t="shared" si="2"/>
        <v>66948</v>
      </c>
      <c r="M15" s="120">
        <f t="shared" si="3"/>
        <v>44690</v>
      </c>
      <c r="O15" s="120"/>
      <c r="P15" s="120"/>
      <c r="Q15" s="120"/>
      <c r="R15" s="120"/>
      <c r="S15" s="120"/>
      <c r="T15" s="120"/>
      <c r="U15" s="120"/>
      <c r="W15" s="120"/>
      <c r="X15" s="120"/>
    </row>
    <row r="16" spans="1:24" ht="24.95" customHeight="1" x14ac:dyDescent="0.25">
      <c r="A16" s="119" t="s">
        <v>120</v>
      </c>
      <c r="B16" s="121">
        <v>341001</v>
      </c>
      <c r="C16" s="122">
        <f t="shared" si="4"/>
        <v>5.1553346142513293E-2</v>
      </c>
      <c r="D16" s="121">
        <v>340802</v>
      </c>
      <c r="E16" s="122">
        <f t="shared" si="5"/>
        <v>5.0106114659701641E-2</v>
      </c>
      <c r="F16" s="121">
        <v>347018</v>
      </c>
      <c r="G16" s="122">
        <f t="shared" si="6"/>
        <v>5.0887015861554613E-2</v>
      </c>
      <c r="H16" s="121">
        <v>359632</v>
      </c>
      <c r="I16" s="122">
        <f t="shared" si="7"/>
        <v>5.2627966699822067E-2</v>
      </c>
      <c r="J16" s="123"/>
      <c r="K16" s="120">
        <f t="shared" si="1"/>
        <v>-199</v>
      </c>
      <c r="L16" s="120">
        <f t="shared" si="2"/>
        <v>6017</v>
      </c>
      <c r="M16" s="120">
        <f t="shared" si="3"/>
        <v>18631</v>
      </c>
      <c r="O16" s="120"/>
      <c r="P16" s="120"/>
      <c r="Q16" s="120"/>
      <c r="R16" s="120"/>
      <c r="S16" s="120"/>
      <c r="T16" s="120"/>
      <c r="U16" s="120"/>
      <c r="W16" s="120"/>
      <c r="X16" s="120"/>
    </row>
    <row r="17" spans="1:24" ht="24.95" customHeight="1" x14ac:dyDescent="0.25">
      <c r="A17" s="119" t="s">
        <v>121</v>
      </c>
      <c r="B17" s="121">
        <v>590139</v>
      </c>
      <c r="C17" s="122">
        <f t="shared" si="4"/>
        <v>8.9218624400505125E-2</v>
      </c>
      <c r="D17" s="121">
        <v>543692</v>
      </c>
      <c r="E17" s="122">
        <f t="shared" si="5"/>
        <v>7.9935838673371951E-2</v>
      </c>
      <c r="F17" s="121">
        <v>670886</v>
      </c>
      <c r="G17" s="122">
        <f t="shared" si="6"/>
        <v>9.8379295953797574E-2</v>
      </c>
      <c r="H17" s="121">
        <v>582192</v>
      </c>
      <c r="I17" s="122">
        <f t="shared" si="7"/>
        <v>8.5197038052517049E-2</v>
      </c>
      <c r="J17" s="123"/>
      <c r="K17" s="120">
        <f t="shared" si="1"/>
        <v>-46447</v>
      </c>
      <c r="L17" s="120">
        <f t="shared" si="2"/>
        <v>80747</v>
      </c>
      <c r="M17" s="120">
        <f t="shared" si="3"/>
        <v>-7947</v>
      </c>
      <c r="O17" s="120"/>
      <c r="P17" s="120"/>
      <c r="Q17" s="120"/>
      <c r="R17" s="120"/>
      <c r="S17" s="120"/>
      <c r="T17" s="120"/>
      <c r="U17" s="120"/>
      <c r="W17" s="120"/>
      <c r="X17" s="120"/>
    </row>
    <row r="18" spans="1:24" ht="24.95" customHeight="1" x14ac:dyDescent="0.25">
      <c r="A18" s="119" t="s">
        <v>122</v>
      </c>
      <c r="B18" s="121">
        <v>518933</v>
      </c>
      <c r="C18" s="122">
        <f t="shared" si="4"/>
        <v>7.8453531144403829E-2</v>
      </c>
      <c r="D18" s="121">
        <v>586949</v>
      </c>
      <c r="E18" s="122">
        <f t="shared" si="5"/>
        <v>8.6295661097637991E-2</v>
      </c>
      <c r="F18" s="121">
        <v>518791</v>
      </c>
      <c r="G18" s="122">
        <f t="shared" si="6"/>
        <v>7.6075955269847034E-2</v>
      </c>
      <c r="H18" s="121">
        <v>509566</v>
      </c>
      <c r="I18" s="122">
        <f t="shared" si="7"/>
        <v>7.4569066377189824E-2</v>
      </c>
      <c r="J18" s="124"/>
      <c r="K18" s="120">
        <f t="shared" si="1"/>
        <v>68016</v>
      </c>
      <c r="L18" s="120">
        <f t="shared" si="2"/>
        <v>-142</v>
      </c>
      <c r="M18" s="120">
        <f t="shared" si="3"/>
        <v>-9367</v>
      </c>
      <c r="O18" s="120"/>
      <c r="P18" s="120"/>
      <c r="Q18" s="120"/>
      <c r="R18" s="120"/>
      <c r="S18" s="120"/>
      <c r="T18" s="120"/>
      <c r="U18" s="120"/>
      <c r="W18" s="120"/>
      <c r="X18" s="120"/>
    </row>
    <row r="19" spans="1:24" ht="24.95" customHeight="1" x14ac:dyDescent="0.25">
      <c r="A19" s="119" t="s">
        <v>123</v>
      </c>
      <c r="B19" s="121">
        <v>34904</v>
      </c>
      <c r="C19" s="122">
        <f t="shared" si="4"/>
        <v>5.2768701375018956E-3</v>
      </c>
      <c r="D19" s="121">
        <v>32223</v>
      </c>
      <c r="E19" s="122">
        <f t="shared" si="5"/>
        <v>4.7375582674971566E-3</v>
      </c>
      <c r="F19" s="121">
        <v>42110</v>
      </c>
      <c r="G19" s="122">
        <f t="shared" si="6"/>
        <v>6.175046360505981E-3</v>
      </c>
      <c r="H19" s="121">
        <v>24554</v>
      </c>
      <c r="I19" s="122">
        <f t="shared" si="7"/>
        <v>3.5931927479963713E-3</v>
      </c>
      <c r="J19" s="123"/>
      <c r="K19" s="120">
        <f t="shared" si="1"/>
        <v>-2681</v>
      </c>
      <c r="L19" s="120">
        <f t="shared" si="2"/>
        <v>7206</v>
      </c>
      <c r="M19" s="120">
        <f t="shared" si="3"/>
        <v>-10350</v>
      </c>
      <c r="O19" s="120"/>
      <c r="P19" s="120"/>
      <c r="Q19" s="120"/>
      <c r="R19" s="120"/>
      <c r="S19" s="120"/>
      <c r="T19" s="120"/>
      <c r="U19" s="120"/>
      <c r="W19" s="120"/>
      <c r="X19" s="120"/>
    </row>
    <row r="20" spans="1:24" ht="24.95" customHeight="1" x14ac:dyDescent="0.25">
      <c r="A20" s="119" t="s">
        <v>124</v>
      </c>
      <c r="B20" s="125">
        <v>122594</v>
      </c>
      <c r="C20" s="126">
        <f t="shared" si="4"/>
        <v>1.8534053908918959E-2</v>
      </c>
      <c r="D20" s="125">
        <v>110658</v>
      </c>
      <c r="E20" s="126">
        <f t="shared" si="5"/>
        <v>1.6269395238329775E-2</v>
      </c>
      <c r="F20" s="125">
        <v>118462</v>
      </c>
      <c r="G20" s="126">
        <f t="shared" si="6"/>
        <v>1.7371368842513883E-2</v>
      </c>
      <c r="H20" s="125">
        <v>59626</v>
      </c>
      <c r="I20" s="126">
        <f t="shared" si="7"/>
        <v>8.7255726477165289E-3</v>
      </c>
      <c r="J20" s="123"/>
      <c r="K20" s="120">
        <f t="shared" si="1"/>
        <v>-11936</v>
      </c>
      <c r="L20" s="120">
        <f t="shared" si="2"/>
        <v>-4132</v>
      </c>
      <c r="M20" s="120">
        <f t="shared" si="3"/>
        <v>-62968</v>
      </c>
      <c r="O20" s="120"/>
      <c r="P20" s="120"/>
      <c r="Q20" s="120"/>
      <c r="R20" s="120"/>
      <c r="S20" s="120"/>
      <c r="T20" s="120"/>
      <c r="U20" s="120"/>
      <c r="W20" s="120"/>
      <c r="X20" s="120"/>
    </row>
    <row r="21" spans="1:24" ht="24.95" customHeight="1" x14ac:dyDescent="0.25">
      <c r="A21" s="127" t="s">
        <v>125</v>
      </c>
      <c r="B21" s="129">
        <f>SUM(B7:B20)</f>
        <v>6614527</v>
      </c>
      <c r="C21" s="129">
        <f t="shared" ref="C21:I21" si="8">SUM(C7:C20)</f>
        <v>0.99999999999999989</v>
      </c>
      <c r="D21" s="129">
        <f t="shared" si="8"/>
        <v>6801605</v>
      </c>
      <c r="E21" s="129">
        <f t="shared" si="8"/>
        <v>1</v>
      </c>
      <c r="F21" s="129">
        <f>SUM(F7:F20)</f>
        <v>6819382</v>
      </c>
      <c r="G21" s="129">
        <f t="shared" si="8"/>
        <v>1</v>
      </c>
      <c r="H21" s="129">
        <f t="shared" si="8"/>
        <v>6833477</v>
      </c>
      <c r="I21" s="129">
        <f t="shared" si="8"/>
        <v>1</v>
      </c>
      <c r="J21" s="124"/>
      <c r="K21" s="120">
        <f t="shared" si="1"/>
        <v>187078</v>
      </c>
      <c r="L21" s="120">
        <f t="shared" si="2"/>
        <v>204855</v>
      </c>
      <c r="M21" s="120">
        <f t="shared" si="3"/>
        <v>218950</v>
      </c>
    </row>
    <row r="22" spans="1:24" ht="24.95" customHeight="1" x14ac:dyDescent="0.25">
      <c r="A22" s="127" t="s">
        <v>127</v>
      </c>
      <c r="B22" s="129">
        <v>725168</v>
      </c>
      <c r="C22" s="129"/>
      <c r="D22" s="129">
        <v>676162</v>
      </c>
      <c r="E22" s="129"/>
      <c r="F22" s="129">
        <v>888025</v>
      </c>
      <c r="G22" s="129"/>
      <c r="H22" s="129">
        <v>877279</v>
      </c>
      <c r="I22" s="129"/>
      <c r="J22" s="123"/>
      <c r="K22" s="123"/>
      <c r="L22" s="123"/>
      <c r="M22" s="123"/>
    </row>
    <row r="23" spans="1:24" ht="24.95" customHeight="1" x14ac:dyDescent="0.25"/>
    <row r="24" spans="1:24" ht="24.95" customHeight="1" x14ac:dyDescent="0.25">
      <c r="A24" s="84" t="s">
        <v>123</v>
      </c>
      <c r="B24" s="120">
        <f>B7+B13+B18+B19+B20</f>
        <v>1189737</v>
      </c>
      <c r="C24" s="120">
        <f t="shared" ref="C24:I24" si="9">C7+C13+C18+C19+C20</f>
        <v>0.17986728302719152</v>
      </c>
      <c r="D24" s="120">
        <f t="shared" si="9"/>
        <v>1306277</v>
      </c>
      <c r="E24" s="120">
        <f t="shared" si="9"/>
        <v>0.19205422837697866</v>
      </c>
      <c r="F24" s="120">
        <f t="shared" si="9"/>
        <v>1202180</v>
      </c>
      <c r="G24" s="120">
        <f t="shared" si="9"/>
        <v>0.17628870182078082</v>
      </c>
      <c r="H24" s="120">
        <f t="shared" si="9"/>
        <v>1170857</v>
      </c>
      <c r="I24" s="120">
        <f t="shared" si="9"/>
        <v>0.17134132448239747</v>
      </c>
    </row>
    <row r="25" spans="1:24" ht="24.95" customHeight="1" x14ac:dyDescent="0.25">
      <c r="B25" s="120">
        <f>B8+B9+B10+B11+B12+B14+B15+B16+B17</f>
        <v>5424790</v>
      </c>
    </row>
    <row r="26" spans="1:24" ht="24.95" customHeight="1" x14ac:dyDescent="0.25"/>
    <row r="27" spans="1:24" ht="24.95" customHeight="1" x14ac:dyDescent="0.25"/>
    <row r="28" spans="1:24" ht="24.95" customHeight="1" x14ac:dyDescent="0.25"/>
  </sheetData>
  <mergeCells count="6">
    <mergeCell ref="O4:X4"/>
    <mergeCell ref="O5:P5"/>
    <mergeCell ref="Q5:R5"/>
    <mergeCell ref="S5:T5"/>
    <mergeCell ref="U5:V5"/>
    <mergeCell ref="W5:X5"/>
  </mergeCells>
  <hyperlinks>
    <hyperlink ref="A1" location="INDICE!A1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workbookViewId="0">
      <selection activeCell="G1" sqref="G1"/>
    </sheetView>
  </sheetViews>
  <sheetFormatPr baseColWidth="10" defaultColWidth="0" defaultRowHeight="15" zeroHeight="1" x14ac:dyDescent="0.25"/>
  <cols>
    <col min="1" max="1" width="8.7109375" style="55" customWidth="1"/>
    <col min="2" max="2" width="26.140625" style="55" customWidth="1"/>
    <col min="3" max="8" width="10.7109375" style="55" customWidth="1"/>
    <col min="9" max="9" width="8.7109375" style="55" customWidth="1"/>
    <col min="10" max="16" width="10.7109375" style="55" hidden="1" customWidth="1"/>
    <col min="17" max="16384" width="11.42578125" style="55" hidden="1"/>
  </cols>
  <sheetData>
    <row r="1" spans="2:8" ht="24.95" customHeight="1" x14ac:dyDescent="0.25">
      <c r="B1" s="56" t="s">
        <v>55</v>
      </c>
      <c r="G1" s="16" t="s">
        <v>2</v>
      </c>
    </row>
    <row r="2" spans="2:8" ht="24.95" customHeight="1" x14ac:dyDescent="0.25"/>
    <row r="3" spans="2:8" ht="24.95" customHeight="1" x14ac:dyDescent="0.25">
      <c r="B3" s="200" t="s">
        <v>7</v>
      </c>
      <c r="C3" s="48">
        <v>2016</v>
      </c>
      <c r="D3" s="48">
        <v>2017</v>
      </c>
      <c r="E3" s="48">
        <v>2018</v>
      </c>
      <c r="F3" s="48">
        <v>2019</v>
      </c>
      <c r="G3" s="209">
        <v>2020</v>
      </c>
      <c r="H3" s="209">
        <v>2021</v>
      </c>
    </row>
    <row r="4" spans="2:8" ht="24.95" customHeight="1" x14ac:dyDescent="0.25">
      <c r="B4" s="25" t="s">
        <v>6</v>
      </c>
      <c r="C4" s="5"/>
      <c r="D4" s="5"/>
      <c r="E4" s="5"/>
      <c r="F4" s="5"/>
      <c r="G4" s="5"/>
      <c r="H4" s="5"/>
    </row>
    <row r="5" spans="2:8" ht="24.95" customHeight="1" x14ac:dyDescent="0.25">
      <c r="B5" s="12" t="s">
        <v>71</v>
      </c>
      <c r="C5" s="67">
        <v>15.80323015334376</v>
      </c>
      <c r="D5" s="67">
        <v>15.750039375098439</v>
      </c>
      <c r="E5" s="67">
        <v>17.058823529411764</v>
      </c>
      <c r="F5" s="67">
        <v>17.250024065323753</v>
      </c>
      <c r="G5" s="67">
        <v>20.399999999999999</v>
      </c>
      <c r="H5" s="67">
        <v>14.831623988668639</v>
      </c>
    </row>
    <row r="6" spans="2:8" ht="24.95" customHeight="1" x14ac:dyDescent="0.25">
      <c r="B6" s="12" t="s">
        <v>72</v>
      </c>
      <c r="C6" s="67">
        <v>21.314259131241926</v>
      </c>
      <c r="D6" s="67">
        <v>18.804878009710503</v>
      </c>
      <c r="E6" s="67">
        <v>20.329848922956135</v>
      </c>
      <c r="F6" s="67">
        <v>22.640857255657433</v>
      </c>
      <c r="G6" s="67">
        <v>26.303081451759798</v>
      </c>
      <c r="H6" s="67">
        <v>20.532739829028777</v>
      </c>
    </row>
    <row r="7" spans="2:8" ht="24.95" customHeight="1" x14ac:dyDescent="0.25">
      <c r="B7" s="3" t="s">
        <v>0</v>
      </c>
      <c r="C7" s="68"/>
      <c r="D7" s="68"/>
      <c r="E7" s="68"/>
      <c r="F7" s="68"/>
      <c r="G7" s="68"/>
      <c r="H7" s="68"/>
    </row>
    <row r="8" spans="2:8" ht="24.95" customHeight="1" x14ac:dyDescent="0.25">
      <c r="B8" s="12" t="s">
        <v>71</v>
      </c>
      <c r="C8" s="69">
        <v>16</v>
      </c>
      <c r="D8" s="69">
        <v>16</v>
      </c>
      <c r="E8" s="69">
        <v>16</v>
      </c>
      <c r="F8" s="69">
        <v>20</v>
      </c>
      <c r="G8" s="69">
        <v>17.406440382941689</v>
      </c>
      <c r="H8" s="69">
        <v>14.831623988668639</v>
      </c>
    </row>
    <row r="9" spans="2:8" ht="24.95" customHeight="1" x14ac:dyDescent="0.25">
      <c r="B9" s="14" t="s">
        <v>72</v>
      </c>
      <c r="C9" s="70">
        <v>21</v>
      </c>
      <c r="D9" s="70">
        <v>19</v>
      </c>
      <c r="E9" s="70">
        <v>20</v>
      </c>
      <c r="F9" s="70">
        <v>26</v>
      </c>
      <c r="G9" s="70">
        <v>24.69857927540415</v>
      </c>
      <c r="H9" s="70">
        <v>21.096249984215106</v>
      </c>
    </row>
    <row r="10" spans="2:8" ht="24.95" customHeight="1" x14ac:dyDescent="0.25"/>
    <row r="11" spans="2:8" ht="24.95" customHeight="1" x14ac:dyDescent="0.25"/>
    <row r="12" spans="2:8" ht="24.95" customHeight="1" x14ac:dyDescent="0.25"/>
    <row r="13" spans="2:8" ht="24.95" customHeight="1" x14ac:dyDescent="0.25">
      <c r="B13" s="57"/>
      <c r="C13" s="18"/>
      <c r="D13" s="18"/>
      <c r="E13" s="18"/>
      <c r="F13" s="18"/>
      <c r="G13" s="18"/>
    </row>
    <row r="14" spans="2:8" ht="24.95" customHeight="1" x14ac:dyDescent="0.25">
      <c r="B14" s="18"/>
      <c r="C14" s="18"/>
      <c r="D14" s="18"/>
      <c r="E14" s="18"/>
      <c r="F14" s="18"/>
      <c r="G14" s="18"/>
    </row>
    <row r="15" spans="2:8" ht="24.95" customHeight="1" x14ac:dyDescent="0.25">
      <c r="B15" s="58"/>
      <c r="C15" s="262"/>
      <c r="D15" s="262"/>
      <c r="E15" s="262"/>
      <c r="F15" s="262"/>
      <c r="G15" s="59"/>
    </row>
    <row r="16" spans="2:8" ht="24.95" customHeight="1" x14ac:dyDescent="0.25">
      <c r="B16" s="60"/>
      <c r="C16" s="60"/>
      <c r="D16" s="60"/>
      <c r="E16" s="60"/>
      <c r="F16" s="60"/>
      <c r="G16" s="60"/>
    </row>
    <row r="17" spans="2:7" ht="24.95" customHeight="1" x14ac:dyDescent="0.25">
      <c r="B17" s="61"/>
      <c r="C17" s="62"/>
      <c r="D17" s="62"/>
      <c r="E17" s="62"/>
      <c r="F17" s="63"/>
      <c r="G17" s="62"/>
    </row>
    <row r="18" spans="2:7" ht="24.95" customHeight="1" x14ac:dyDescent="0.25">
      <c r="B18" s="61"/>
      <c r="C18" s="62"/>
      <c r="D18" s="62"/>
      <c r="E18" s="62"/>
      <c r="F18" s="64"/>
      <c r="G18" s="62"/>
    </row>
    <row r="19" spans="2:7" ht="24.95" customHeight="1" x14ac:dyDescent="0.25">
      <c r="B19" s="18"/>
      <c r="C19" s="18"/>
      <c r="D19" s="18"/>
      <c r="E19" s="18"/>
      <c r="F19" s="18"/>
      <c r="G19" s="18"/>
    </row>
    <row r="20" spans="2:7" ht="24.95" customHeight="1" x14ac:dyDescent="0.25">
      <c r="B20" s="18"/>
      <c r="C20" s="18"/>
      <c r="D20" s="18"/>
      <c r="E20" s="18"/>
      <c r="F20" s="18"/>
      <c r="G20" s="18"/>
    </row>
    <row r="21" spans="2:7" ht="24.95" customHeight="1" x14ac:dyDescent="0.25">
      <c r="B21" s="18"/>
      <c r="C21" s="18"/>
      <c r="D21" s="18"/>
      <c r="E21" s="18"/>
      <c r="F21" s="18"/>
      <c r="G21" s="18"/>
    </row>
    <row r="22" spans="2:7" ht="24.95" hidden="1" customHeight="1" x14ac:dyDescent="0.25">
      <c r="B22" s="18"/>
      <c r="C22" s="18"/>
      <c r="D22" s="18"/>
      <c r="E22" s="18"/>
      <c r="F22" s="18"/>
      <c r="G22" s="18"/>
    </row>
    <row r="23" spans="2:7" ht="24.95" hidden="1" customHeight="1" x14ac:dyDescent="0.25">
      <c r="B23" s="18"/>
      <c r="C23" s="18"/>
      <c r="D23" s="18"/>
      <c r="E23" s="18"/>
      <c r="F23" s="18"/>
      <c r="G23" s="18"/>
    </row>
    <row r="24" spans="2:7" ht="24.95" hidden="1" customHeight="1" x14ac:dyDescent="0.25">
      <c r="B24" s="18"/>
      <c r="C24" s="18"/>
      <c r="D24" s="18"/>
      <c r="E24" s="18"/>
      <c r="F24" s="18"/>
      <c r="G24" s="18"/>
    </row>
  </sheetData>
  <mergeCells count="1">
    <mergeCell ref="C15:F15"/>
  </mergeCells>
  <hyperlinks>
    <hyperlink ref="G1" location="INDICE!A15" display="I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showGridLines="0" zoomScaleNormal="100" workbookViewId="0">
      <selection activeCell="G1" sqref="G1"/>
    </sheetView>
  </sheetViews>
  <sheetFormatPr baseColWidth="10" defaultColWidth="0" defaultRowHeight="15" zeroHeight="1" x14ac:dyDescent="0.25"/>
  <cols>
    <col min="1" max="1" width="8.7109375" style="55" customWidth="1"/>
    <col min="2" max="2" width="21.5703125" style="55" bestFit="1" customWidth="1"/>
    <col min="3" max="8" width="13.7109375" style="55" customWidth="1"/>
    <col min="9" max="9" width="8.7109375" style="55" customWidth="1"/>
    <col min="10" max="11" width="13.7109375" style="55" hidden="1" customWidth="1"/>
    <col min="12" max="16384" width="11.42578125" style="55" hidden="1"/>
  </cols>
  <sheetData>
    <row r="1" spans="2:10" ht="24.95" customHeight="1" x14ac:dyDescent="0.25">
      <c r="B1" s="56" t="s">
        <v>56</v>
      </c>
      <c r="G1" s="16" t="s">
        <v>2</v>
      </c>
    </row>
    <row r="2" spans="2:10" ht="24.95" customHeight="1" x14ac:dyDescent="0.25">
      <c r="C2" s="56"/>
    </row>
    <row r="3" spans="2:10" s="65" customFormat="1" ht="24.95" customHeight="1" x14ac:dyDescent="0.25">
      <c r="B3" s="200" t="s">
        <v>7</v>
      </c>
      <c r="C3" s="107">
        <v>2016</v>
      </c>
      <c r="D3" s="107">
        <v>2017</v>
      </c>
      <c r="E3" s="107">
        <v>2018</v>
      </c>
      <c r="F3" s="209">
        <v>2019</v>
      </c>
      <c r="G3" s="209">
        <v>2020</v>
      </c>
      <c r="H3" s="209">
        <v>2021</v>
      </c>
      <c r="I3" s="55"/>
      <c r="J3" s="55"/>
    </row>
    <row r="4" spans="2:10" ht="24.95" customHeight="1" x14ac:dyDescent="0.25">
      <c r="B4" s="25" t="s">
        <v>6</v>
      </c>
      <c r="C4" s="71">
        <v>0.43380000000000002</v>
      </c>
      <c r="D4" s="71">
        <v>0.40620000000000001</v>
      </c>
      <c r="E4" s="71">
        <v>0.4229</v>
      </c>
      <c r="F4" s="71">
        <v>0.43469999999999998</v>
      </c>
      <c r="G4" s="71">
        <v>0.45340000000000003</v>
      </c>
      <c r="H4" s="71">
        <v>0.43120000000000003</v>
      </c>
    </row>
    <row r="5" spans="2:10" s="65" customFormat="1" ht="24.95" customHeight="1" x14ac:dyDescent="0.25">
      <c r="B5" s="3" t="s">
        <v>0</v>
      </c>
      <c r="C5" s="71">
        <v>0.43099999999999999</v>
      </c>
      <c r="D5" s="71">
        <v>0.41099999999999998</v>
      </c>
      <c r="E5" s="71">
        <v>0.41399999999999998</v>
      </c>
      <c r="F5" s="71">
        <v>0.442</v>
      </c>
      <c r="G5" s="71">
        <v>0.45710000000000001</v>
      </c>
      <c r="H5" s="71">
        <v>0.43159999999999998</v>
      </c>
      <c r="I5" s="55"/>
      <c r="J5" s="55"/>
    </row>
    <row r="6" spans="2:10" s="65" customFormat="1" ht="24.95" customHeight="1" x14ac:dyDescent="0.25">
      <c r="B6" s="140"/>
      <c r="C6" s="141"/>
      <c r="D6" s="141"/>
      <c r="E6" s="141"/>
      <c r="F6" s="141"/>
      <c r="G6" s="55"/>
      <c r="H6" s="55"/>
      <c r="I6" s="55"/>
      <c r="J6" s="55"/>
    </row>
    <row r="7" spans="2:10" s="65" customFormat="1" ht="24.95" customHeight="1" x14ac:dyDescent="0.25">
      <c r="B7" s="140"/>
      <c r="C7" s="141"/>
      <c r="D7" s="141"/>
      <c r="E7" s="141"/>
      <c r="F7" s="141"/>
      <c r="G7" s="55"/>
      <c r="H7" s="55"/>
      <c r="I7" s="55"/>
      <c r="J7" s="55"/>
    </row>
    <row r="8" spans="2:10" ht="24.95" customHeight="1" x14ac:dyDescent="0.25">
      <c r="C8" s="66"/>
      <c r="D8" s="66"/>
      <c r="E8" s="66"/>
      <c r="F8" s="66"/>
      <c r="G8" s="66"/>
    </row>
    <row r="9" spans="2:10" ht="24.95" customHeight="1" x14ac:dyDescent="0.25"/>
    <row r="10" spans="2:10" ht="24.95" customHeight="1" x14ac:dyDescent="0.25"/>
    <row r="11" spans="2:10" ht="24.95" customHeight="1" x14ac:dyDescent="0.25"/>
    <row r="12" spans="2:10" ht="24.95" customHeight="1" x14ac:dyDescent="0.25"/>
    <row r="13" spans="2:10" ht="24.95" customHeight="1" x14ac:dyDescent="0.25"/>
    <row r="14" spans="2:10" ht="24.95" customHeight="1" x14ac:dyDescent="0.25"/>
    <row r="15" spans="2:10" ht="24.95" customHeight="1" x14ac:dyDescent="0.25"/>
    <row r="16" spans="2:10" ht="24.95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</sheetData>
  <hyperlinks>
    <hyperlink ref="G1" location="INDICE!A15" display="INDICE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zoomScaleNormal="100" workbookViewId="0">
      <selection activeCell="G1" sqref="G1"/>
    </sheetView>
  </sheetViews>
  <sheetFormatPr baseColWidth="10" defaultColWidth="0" defaultRowHeight="19.899999999999999" customHeight="1" zeroHeight="1" x14ac:dyDescent="0.25"/>
  <cols>
    <col min="1" max="1" width="8.7109375" customWidth="1"/>
    <col min="2" max="2" width="20.7109375" customWidth="1"/>
    <col min="3" max="15" width="8.7109375" customWidth="1"/>
    <col min="16" max="17" width="8.7109375" hidden="1" customWidth="1"/>
    <col min="18" max="16384" width="11.42578125" hidden="1"/>
  </cols>
  <sheetData>
    <row r="1" spans="2:14" s="1" customFormat="1" ht="24.95" customHeight="1" x14ac:dyDescent="0.25">
      <c r="B1" s="56" t="s">
        <v>73</v>
      </c>
      <c r="G1" s="16" t="s">
        <v>2</v>
      </c>
    </row>
    <row r="2" spans="2:14" s="1" customFormat="1" ht="24.95" customHeight="1" x14ac:dyDescent="0.25">
      <c r="B2" s="56" t="s">
        <v>74</v>
      </c>
    </row>
    <row r="3" spans="2:14" s="1" customFormat="1" ht="24.95" customHeight="1" x14ac:dyDescent="0.25">
      <c r="B3" s="56"/>
    </row>
    <row r="4" spans="2:14" s="1" customFormat="1" ht="24.95" customHeight="1" x14ac:dyDescent="0.25">
      <c r="B4" s="258" t="s">
        <v>142</v>
      </c>
      <c r="C4" s="264">
        <v>2016</v>
      </c>
      <c r="D4" s="264"/>
      <c r="E4" s="263">
        <v>2017</v>
      </c>
      <c r="F4" s="267"/>
      <c r="G4" s="263">
        <v>2018</v>
      </c>
      <c r="H4" s="267"/>
      <c r="I4" s="263">
        <v>2019</v>
      </c>
      <c r="J4" s="264"/>
      <c r="K4" s="263">
        <v>2020</v>
      </c>
      <c r="L4" s="264"/>
      <c r="M4" s="263">
        <v>2021</v>
      </c>
      <c r="N4" s="264"/>
    </row>
    <row r="5" spans="2:14" s="1" customFormat="1" ht="24.95" customHeight="1" x14ac:dyDescent="0.25">
      <c r="B5" s="266"/>
      <c r="C5" s="265" t="s">
        <v>140</v>
      </c>
      <c r="D5" s="258" t="s">
        <v>139</v>
      </c>
      <c r="E5" s="265" t="s">
        <v>140</v>
      </c>
      <c r="F5" s="258" t="s">
        <v>139</v>
      </c>
      <c r="G5" s="265" t="s">
        <v>140</v>
      </c>
      <c r="H5" s="258" t="s">
        <v>139</v>
      </c>
      <c r="I5" s="265" t="s">
        <v>140</v>
      </c>
      <c r="J5" s="258" t="s">
        <v>139</v>
      </c>
      <c r="K5" s="265" t="s">
        <v>140</v>
      </c>
      <c r="L5" s="258" t="s">
        <v>139</v>
      </c>
      <c r="M5" s="265" t="s">
        <v>140</v>
      </c>
      <c r="N5" s="258" t="s">
        <v>139</v>
      </c>
    </row>
    <row r="6" spans="2:14" s="1" customFormat="1" ht="24.95" customHeight="1" x14ac:dyDescent="0.25">
      <c r="B6" s="259"/>
      <c r="C6" s="250"/>
      <c r="D6" s="259"/>
      <c r="E6" s="250"/>
      <c r="F6" s="259"/>
      <c r="G6" s="250"/>
      <c r="H6" s="259"/>
      <c r="I6" s="250"/>
      <c r="J6" s="259"/>
      <c r="K6" s="250"/>
      <c r="L6" s="259"/>
      <c r="M6" s="250"/>
      <c r="N6" s="259"/>
    </row>
    <row r="7" spans="2:14" s="1" customFormat="1" ht="24.95" customHeight="1" x14ac:dyDescent="0.25">
      <c r="B7" s="75" t="s">
        <v>75</v>
      </c>
      <c r="C7" s="73">
        <v>3888341</v>
      </c>
      <c r="D7" s="74">
        <v>13.9548504983351</v>
      </c>
      <c r="E7" s="72">
        <v>3921391</v>
      </c>
      <c r="F7" s="74">
        <v>15.104761896587625</v>
      </c>
      <c r="G7" s="73">
        <v>3955620</v>
      </c>
      <c r="H7" s="74">
        <v>13.935316629970298</v>
      </c>
      <c r="I7" s="73">
        <v>4053169</v>
      </c>
      <c r="J7" s="74">
        <v>13.772642757587388</v>
      </c>
      <c r="K7" s="73">
        <v>3787537</v>
      </c>
      <c r="L7" s="74">
        <v>14.184466739312608</v>
      </c>
      <c r="M7" s="73">
        <v>3958685</v>
      </c>
      <c r="N7" s="74">
        <v>14.316206356675799</v>
      </c>
    </row>
    <row r="8" spans="2:14" s="1" customFormat="1" ht="24.95" customHeight="1" x14ac:dyDescent="0.25">
      <c r="B8" s="75" t="s">
        <v>76</v>
      </c>
      <c r="C8" s="73">
        <v>3888481</v>
      </c>
      <c r="D8" s="74">
        <v>38.281646397056669</v>
      </c>
      <c r="E8" s="72">
        <v>3921400</v>
      </c>
      <c r="F8" s="74">
        <v>39.250302013053222</v>
      </c>
      <c r="G8" s="73">
        <v>3941096</v>
      </c>
      <c r="H8" s="74">
        <v>37.880766203777945</v>
      </c>
      <c r="I8" s="73">
        <v>4056654</v>
      </c>
      <c r="J8" s="74">
        <v>37.714126348986113</v>
      </c>
      <c r="K8" s="73">
        <v>3788698</v>
      </c>
      <c r="L8" s="74">
        <v>37.878472729613328</v>
      </c>
      <c r="M8" s="73">
        <v>3940634</v>
      </c>
      <c r="N8" s="74">
        <v>37.541099644285957</v>
      </c>
    </row>
    <row r="9" spans="2:14" s="1" customFormat="1" ht="24.95" customHeight="1" x14ac:dyDescent="0.25">
      <c r="B9" s="75" t="s">
        <v>77</v>
      </c>
      <c r="C9" s="73">
        <v>1943315</v>
      </c>
      <c r="D9" s="74">
        <v>47.763503104608233</v>
      </c>
      <c r="E9" s="72">
        <v>1959676</v>
      </c>
      <c r="F9" s="74">
        <v>45.644936090359153</v>
      </c>
      <c r="G9" s="73">
        <v>1971257</v>
      </c>
      <c r="H9" s="74">
        <v>48.18391716625176</v>
      </c>
      <c r="I9" s="73">
        <v>2020145</v>
      </c>
      <c r="J9" s="74">
        <v>48.513230893426496</v>
      </c>
      <c r="K9" s="73">
        <v>1892215</v>
      </c>
      <c r="L9" s="74">
        <v>47.93706053107406</v>
      </c>
      <c r="M9" s="73">
        <v>1972140</v>
      </c>
      <c r="N9" s="74">
        <v>48.142693999038244</v>
      </c>
    </row>
    <row r="10" spans="2:14" s="1" customFormat="1" ht="24.95" customHeight="1" x14ac:dyDescent="0.25">
      <c r="B10" s="76" t="s">
        <v>84</v>
      </c>
      <c r="C10" s="77">
        <v>9720137</v>
      </c>
      <c r="D10" s="78">
        <v>100</v>
      </c>
      <c r="E10" s="77">
        <v>9802467</v>
      </c>
      <c r="F10" s="78">
        <v>100</v>
      </c>
      <c r="G10" s="77">
        <v>9867973</v>
      </c>
      <c r="H10" s="78">
        <v>100</v>
      </c>
      <c r="I10" s="77">
        <v>10129968</v>
      </c>
      <c r="J10" s="78">
        <v>100</v>
      </c>
      <c r="K10" s="77">
        <v>9468450</v>
      </c>
      <c r="L10" s="78">
        <v>100</v>
      </c>
      <c r="M10" s="77">
        <v>9871459</v>
      </c>
      <c r="N10" s="78">
        <v>100</v>
      </c>
    </row>
    <row r="11" spans="2:14" s="1" customFormat="1" ht="24.95" customHeight="1" x14ac:dyDescent="0.25">
      <c r="B11" s="79" t="s">
        <v>78</v>
      </c>
      <c r="C11" s="157">
        <v>6525121</v>
      </c>
      <c r="D11" s="81"/>
      <c r="E11" s="157">
        <v>6629803</v>
      </c>
      <c r="F11" s="81"/>
      <c r="G11" s="157">
        <v>6707715</v>
      </c>
      <c r="H11" s="81"/>
      <c r="I11" s="157">
        <v>6612609</v>
      </c>
      <c r="J11" s="81"/>
      <c r="K11" s="157">
        <v>7473489</v>
      </c>
      <c r="L11" s="81"/>
      <c r="M11" s="157">
        <v>7103044</v>
      </c>
      <c r="N11" s="81"/>
    </row>
    <row r="12" spans="2:14" s="1" customFormat="1" ht="24.95" customHeight="1" x14ac:dyDescent="0.25">
      <c r="B12" s="79" t="s">
        <v>79</v>
      </c>
      <c r="C12" s="158">
        <v>38422</v>
      </c>
      <c r="D12" s="82"/>
      <c r="E12" s="158">
        <v>23600</v>
      </c>
      <c r="F12" s="82"/>
      <c r="G12" s="158">
        <v>50688</v>
      </c>
      <c r="H12" s="82"/>
      <c r="I12" s="158">
        <v>58154</v>
      </c>
      <c r="J12" s="82"/>
      <c r="K12" s="158">
        <v>31590</v>
      </c>
      <c r="L12" s="82"/>
      <c r="M12" s="158">
        <v>160731</v>
      </c>
      <c r="N12" s="82"/>
    </row>
    <row r="13" spans="2:14" s="1" customFormat="1" ht="24.95" customHeight="1" x14ac:dyDescent="0.25">
      <c r="B13" s="80" t="s">
        <v>141</v>
      </c>
      <c r="C13" s="159">
        <v>16283680</v>
      </c>
      <c r="D13" s="83"/>
      <c r="E13" s="159">
        <v>16455870</v>
      </c>
      <c r="F13" s="83"/>
      <c r="G13" s="159">
        <v>16626376</v>
      </c>
      <c r="H13" s="83"/>
      <c r="I13" s="159">
        <v>16800731</v>
      </c>
      <c r="J13" s="83"/>
      <c r="K13" s="159">
        <v>16973529</v>
      </c>
      <c r="L13" s="83"/>
      <c r="M13" s="159">
        <v>17135234</v>
      </c>
      <c r="N13" s="83"/>
    </row>
    <row r="14" spans="2:14" s="1" customFormat="1" ht="24.95" customHeight="1" x14ac:dyDescent="0.25"/>
    <row r="15" spans="2:14" ht="19.899999999999999" hidden="1" customHeight="1" x14ac:dyDescent="0.25"/>
    <row r="16" spans="2:14" ht="19.899999999999999" hidden="1" customHeight="1" x14ac:dyDescent="0.25"/>
    <row r="17" ht="19.899999999999999" hidden="1" customHeight="1" x14ac:dyDescent="0.25"/>
    <row r="18" ht="19.899999999999999" hidden="1" customHeight="1" x14ac:dyDescent="0.25"/>
    <row r="19" ht="19.899999999999999" hidden="1" customHeight="1" x14ac:dyDescent="0.25"/>
    <row r="20" ht="19.899999999999999" hidden="1" customHeight="1" x14ac:dyDescent="0.25"/>
    <row r="21" ht="19.899999999999999" hidden="1" customHeight="1" x14ac:dyDescent="0.25"/>
    <row r="22" ht="19.899999999999999" hidden="1" customHeight="1" x14ac:dyDescent="0.25"/>
    <row r="23" ht="19.899999999999999" hidden="1" customHeight="1" x14ac:dyDescent="0.25"/>
    <row r="24" ht="19.899999999999999" hidden="1" customHeight="1" x14ac:dyDescent="0.25"/>
    <row r="25" ht="19.899999999999999" hidden="1" customHeight="1" x14ac:dyDescent="0.25"/>
    <row r="26" ht="19.899999999999999" hidden="1" customHeight="1" x14ac:dyDescent="0.25"/>
    <row r="27" ht="19.899999999999999" hidden="1" customHeight="1" x14ac:dyDescent="0.25"/>
    <row r="28" ht="19.899999999999999" hidden="1" customHeight="1" x14ac:dyDescent="0.25"/>
    <row r="29" ht="19.899999999999999" hidden="1" customHeight="1" x14ac:dyDescent="0.25"/>
    <row r="30" ht="19.899999999999999" hidden="1" customHeight="1" x14ac:dyDescent="0.25"/>
    <row r="31" ht="19.899999999999999" hidden="1" customHeight="1" x14ac:dyDescent="0.25"/>
    <row r="32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ht="19.899999999999999" hidden="1" customHeight="1" x14ac:dyDescent="0.25"/>
    <row r="40" ht="19.899999999999999" hidden="1" customHeight="1" x14ac:dyDescent="0.25"/>
    <row r="41" ht="19.899999999999999" hidden="1" customHeight="1" x14ac:dyDescent="0.25"/>
    <row r="42" ht="19.899999999999999" hidden="1" customHeight="1" x14ac:dyDescent="0.25"/>
    <row r="43" ht="19.899999999999999" hidden="1" customHeight="1" x14ac:dyDescent="0.25"/>
    <row r="44" ht="19.899999999999999" hidden="1" customHeight="1" x14ac:dyDescent="0.25"/>
    <row r="45" ht="19.899999999999999" hidden="1" customHeight="1" x14ac:dyDescent="0.25"/>
    <row r="46" ht="19.899999999999999" hidden="1" customHeight="1" x14ac:dyDescent="0.25"/>
    <row r="47" ht="19.899999999999999" hidden="1" customHeight="1" x14ac:dyDescent="0.25"/>
    <row r="48" ht="19.899999999999999" hidden="1" customHeight="1" x14ac:dyDescent="0.25"/>
    <row r="49" ht="19.899999999999999" hidden="1" customHeight="1" x14ac:dyDescent="0.25"/>
    <row r="50" ht="19.899999999999999" hidden="1" customHeight="1" x14ac:dyDescent="0.25"/>
    <row r="51" ht="19.899999999999999" hidden="1" customHeight="1" x14ac:dyDescent="0.25"/>
    <row r="52" ht="19.899999999999999" hidden="1" customHeight="1" x14ac:dyDescent="0.25"/>
    <row r="53" ht="19.899999999999999" hidden="1" customHeight="1" x14ac:dyDescent="0.25"/>
    <row r="54" ht="19.899999999999999" hidden="1" customHeight="1" x14ac:dyDescent="0.25"/>
    <row r="55" ht="19.899999999999999" hidden="1" customHeight="1" x14ac:dyDescent="0.25"/>
    <row r="56" ht="19.899999999999999" hidden="1" customHeight="1" x14ac:dyDescent="0.25"/>
    <row r="57" ht="19.899999999999999" hidden="1" customHeight="1" x14ac:dyDescent="0.25"/>
    <row r="58" ht="19.899999999999999" hidden="1" customHeight="1" x14ac:dyDescent="0.25"/>
    <row r="59" ht="19.899999999999999" hidden="1" customHeight="1" x14ac:dyDescent="0.25"/>
    <row r="60" ht="19.899999999999999" hidden="1" customHeight="1" x14ac:dyDescent="0.25"/>
    <row r="61" ht="19.899999999999999" hidden="1" customHeight="1" x14ac:dyDescent="0.25"/>
    <row r="62" ht="19.899999999999999" hidden="1" customHeight="1" x14ac:dyDescent="0.25"/>
    <row r="63" ht="19.899999999999999" hidden="1" customHeight="1" x14ac:dyDescent="0.25"/>
    <row r="64" ht="19.899999999999999" hidden="1" customHeight="1" x14ac:dyDescent="0.25"/>
    <row r="65" ht="19.899999999999999" hidden="1" customHeight="1" x14ac:dyDescent="0.25"/>
    <row r="66" ht="19.899999999999999" hidden="1" customHeight="1" x14ac:dyDescent="0.25"/>
    <row r="67" ht="19.899999999999999" hidden="1" customHeight="1" x14ac:dyDescent="0.25"/>
    <row r="68" ht="19.899999999999999" hidden="1" customHeight="1" x14ac:dyDescent="0.25"/>
    <row r="69" ht="19.899999999999999" hidden="1" customHeight="1" x14ac:dyDescent="0.25"/>
    <row r="70" ht="19.899999999999999" hidden="1" customHeight="1" x14ac:dyDescent="0.25"/>
    <row r="71" ht="19.899999999999999" hidden="1" customHeight="1" x14ac:dyDescent="0.25"/>
    <row r="72" ht="19.899999999999999" hidden="1" customHeight="1" x14ac:dyDescent="0.25"/>
    <row r="73" ht="19.899999999999999" hidden="1" customHeight="1" x14ac:dyDescent="0.25"/>
  </sheetData>
  <mergeCells count="19">
    <mergeCell ref="I4:J4"/>
    <mergeCell ref="I5:I6"/>
    <mergeCell ref="J5:J6"/>
    <mergeCell ref="H5:H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K4:L4"/>
    <mergeCell ref="K5:K6"/>
    <mergeCell ref="L5:L6"/>
    <mergeCell ref="M5:M6"/>
    <mergeCell ref="N5:N6"/>
    <mergeCell ref="M4:N4"/>
  </mergeCells>
  <hyperlinks>
    <hyperlink ref="G1" location="INDICE!A15" display="INDICE"/>
  </hyperlinks>
  <pageMargins left="0.7" right="0.7" top="0.75" bottom="0.75" header="0.3" footer="0.3"/>
  <pageSetup paperSize="9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H1" sqref="H1"/>
    </sheetView>
  </sheetViews>
  <sheetFormatPr baseColWidth="10" defaultColWidth="0" defaultRowHeight="19.899999999999999" customHeight="1" zeroHeight="1" x14ac:dyDescent="0.25"/>
  <cols>
    <col min="1" max="1" width="8.7109375" customWidth="1"/>
    <col min="2" max="2" width="20.7109375" customWidth="1"/>
    <col min="3" max="15" width="8.7109375" customWidth="1"/>
    <col min="16" max="16384" width="11.42578125" hidden="1"/>
  </cols>
  <sheetData>
    <row r="1" spans="2:14" s="1" customFormat="1" ht="24.95" customHeight="1" x14ac:dyDescent="0.25">
      <c r="B1" s="56" t="s">
        <v>80</v>
      </c>
      <c r="H1" s="16" t="s">
        <v>2</v>
      </c>
    </row>
    <row r="2" spans="2:14" s="1" customFormat="1" ht="24.95" customHeight="1" x14ac:dyDescent="0.25">
      <c r="B2" s="258" t="s">
        <v>142</v>
      </c>
      <c r="C2" s="264">
        <v>2016</v>
      </c>
      <c r="D2" s="264"/>
      <c r="E2" s="263">
        <v>2017</v>
      </c>
      <c r="F2" s="267"/>
      <c r="G2" s="263">
        <v>2018</v>
      </c>
      <c r="H2" s="267"/>
      <c r="I2" s="263">
        <v>2019</v>
      </c>
      <c r="J2" s="264"/>
      <c r="K2" s="263">
        <v>2020</v>
      </c>
      <c r="L2" s="267"/>
      <c r="M2" s="263">
        <v>2021</v>
      </c>
      <c r="N2" s="264"/>
    </row>
    <row r="3" spans="2:14" s="1" customFormat="1" ht="24.95" customHeight="1" x14ac:dyDescent="0.25">
      <c r="B3" s="266"/>
      <c r="C3" s="265" t="s">
        <v>140</v>
      </c>
      <c r="D3" s="258" t="s">
        <v>139</v>
      </c>
      <c r="E3" s="265" t="s">
        <v>140</v>
      </c>
      <c r="F3" s="258" t="s">
        <v>139</v>
      </c>
      <c r="G3" s="265" t="s">
        <v>140</v>
      </c>
      <c r="H3" s="258" t="s">
        <v>139</v>
      </c>
      <c r="I3" s="265" t="s">
        <v>140</v>
      </c>
      <c r="J3" s="258" t="s">
        <v>139</v>
      </c>
      <c r="K3" s="265" t="s">
        <v>140</v>
      </c>
      <c r="L3" s="258" t="s">
        <v>139</v>
      </c>
      <c r="M3" s="265" t="s">
        <v>140</v>
      </c>
      <c r="N3" s="258" t="s">
        <v>139</v>
      </c>
    </row>
    <row r="4" spans="2:14" s="1" customFormat="1" ht="24.95" customHeight="1" x14ac:dyDescent="0.25">
      <c r="B4" s="259"/>
      <c r="C4" s="250"/>
      <c r="D4" s="259"/>
      <c r="E4" s="250"/>
      <c r="F4" s="259"/>
      <c r="G4" s="250"/>
      <c r="H4" s="259"/>
      <c r="I4" s="250"/>
      <c r="J4" s="259"/>
      <c r="K4" s="250"/>
      <c r="L4" s="259"/>
      <c r="M4" s="250"/>
      <c r="N4" s="259"/>
    </row>
    <row r="5" spans="2:14" s="1" customFormat="1" ht="24.95" customHeight="1" x14ac:dyDescent="0.25">
      <c r="B5" s="75" t="s">
        <v>75</v>
      </c>
      <c r="C5" s="73">
        <v>2568754</v>
      </c>
      <c r="D5" s="74">
        <v>15.308979306079998</v>
      </c>
      <c r="E5" s="73">
        <v>2631736</v>
      </c>
      <c r="F5" s="74">
        <v>16.391998542558127</v>
      </c>
      <c r="G5" s="73">
        <v>2648308</v>
      </c>
      <c r="H5" s="74">
        <v>15.813706772527345</v>
      </c>
      <c r="I5" s="73">
        <v>2655254</v>
      </c>
      <c r="J5" s="74">
        <v>15.200278591198641</v>
      </c>
      <c r="K5" s="73">
        <v>2274939</v>
      </c>
      <c r="L5" s="74">
        <v>15.683744476652022</v>
      </c>
      <c r="M5" s="73">
        <v>2773141</v>
      </c>
      <c r="N5" s="74">
        <v>15.005298952887287</v>
      </c>
    </row>
    <row r="6" spans="2:14" s="1" customFormat="1" ht="24.95" customHeight="1" x14ac:dyDescent="0.25">
      <c r="B6" s="75" t="s">
        <v>76</v>
      </c>
      <c r="C6" s="73">
        <v>2570017</v>
      </c>
      <c r="D6" s="74">
        <v>41.763320450125079</v>
      </c>
      <c r="E6" s="73">
        <v>2633684</v>
      </c>
      <c r="F6" s="74">
        <v>42.16747347229667</v>
      </c>
      <c r="G6" s="73">
        <v>2642465</v>
      </c>
      <c r="H6" s="74">
        <v>41.762584212209063</v>
      </c>
      <c r="I6" s="73">
        <v>2653945</v>
      </c>
      <c r="J6" s="74">
        <v>40.549761195160926</v>
      </c>
      <c r="K6" s="73">
        <v>2275291</v>
      </c>
      <c r="L6" s="74">
        <v>41.375923642967834</v>
      </c>
      <c r="M6" s="73">
        <v>2755924</v>
      </c>
      <c r="N6" s="74">
        <v>39.925175599743632</v>
      </c>
    </row>
    <row r="7" spans="2:14" s="1" customFormat="1" ht="24.95" customHeight="1" x14ac:dyDescent="0.25">
      <c r="B7" s="75" t="s">
        <v>77</v>
      </c>
      <c r="C7" s="73">
        <v>1282835</v>
      </c>
      <c r="D7" s="74">
        <v>42.927700243794931</v>
      </c>
      <c r="E7" s="73">
        <v>1312647</v>
      </c>
      <c r="F7" s="74">
        <v>41.440527985145195</v>
      </c>
      <c r="G7" s="73">
        <v>1321483</v>
      </c>
      <c r="H7" s="74">
        <v>42.423709015263597</v>
      </c>
      <c r="I7" s="73">
        <v>1326450</v>
      </c>
      <c r="J7" s="74">
        <v>44.249960213640428</v>
      </c>
      <c r="K7" s="73">
        <v>1134390</v>
      </c>
      <c r="L7" s="74">
        <v>42.94033188038015</v>
      </c>
      <c r="M7" s="73">
        <v>1378260</v>
      </c>
      <c r="N7" s="74">
        <v>45.069525447369088</v>
      </c>
    </row>
    <row r="8" spans="2:14" s="1" customFormat="1" ht="24.95" customHeight="1" x14ac:dyDescent="0.25">
      <c r="B8" s="76" t="s">
        <v>81</v>
      </c>
      <c r="C8" s="77">
        <v>6421606</v>
      </c>
      <c r="D8" s="78">
        <v>100</v>
      </c>
      <c r="E8" s="77">
        <v>6578067</v>
      </c>
      <c r="F8" s="78">
        <v>100</v>
      </c>
      <c r="G8" s="77">
        <v>6612256</v>
      </c>
      <c r="H8" s="78">
        <v>100</v>
      </c>
      <c r="I8" s="77">
        <v>6635649</v>
      </c>
      <c r="J8" s="78">
        <v>100</v>
      </c>
      <c r="K8" s="77">
        <v>5684620</v>
      </c>
      <c r="L8" s="78">
        <v>100</v>
      </c>
      <c r="M8" s="77">
        <v>6907325</v>
      </c>
      <c r="N8" s="78">
        <v>100</v>
      </c>
    </row>
    <row r="9" spans="2:14" s="1" customFormat="1" ht="24.95" customHeight="1" x14ac:dyDescent="0.25">
      <c r="B9" s="79" t="s">
        <v>82</v>
      </c>
      <c r="C9" s="157">
        <v>192063</v>
      </c>
      <c r="D9" s="81"/>
      <c r="E9" s="157">
        <v>221946</v>
      </c>
      <c r="F9" s="81"/>
      <c r="G9" s="157">
        <v>206130</v>
      </c>
      <c r="H9" s="81"/>
      <c r="I9" s="157">
        <v>199965</v>
      </c>
      <c r="J9" s="81"/>
      <c r="K9" s="157">
        <v>253315</v>
      </c>
      <c r="L9" s="81"/>
      <c r="M9" s="157">
        <v>243051</v>
      </c>
      <c r="N9" s="81"/>
    </row>
    <row r="10" spans="2:14" s="1" customFormat="1" ht="24.95" customHeight="1" x14ac:dyDescent="0.25">
      <c r="B10" s="80" t="s">
        <v>83</v>
      </c>
      <c r="C10" s="159">
        <v>6613669</v>
      </c>
      <c r="D10" s="83"/>
      <c r="E10" s="159">
        <v>6800013</v>
      </c>
      <c r="F10" s="83"/>
      <c r="G10" s="159">
        <v>6818386</v>
      </c>
      <c r="H10" s="83"/>
      <c r="I10" s="159">
        <v>6835614</v>
      </c>
      <c r="J10" s="83"/>
      <c r="K10" s="159">
        <v>5937935</v>
      </c>
      <c r="L10" s="83"/>
      <c r="M10" s="159">
        <v>7150376</v>
      </c>
      <c r="N10" s="83"/>
    </row>
    <row r="11" spans="2:14" s="1" customFormat="1" ht="24.95" customHeight="1" x14ac:dyDescent="0.25"/>
    <row r="12" spans="2:14" s="1" customFormat="1" ht="24.95" hidden="1" customHeight="1" x14ac:dyDescent="0.25"/>
  </sheetData>
  <mergeCells count="19">
    <mergeCell ref="I2:J2"/>
    <mergeCell ref="I3:I4"/>
    <mergeCell ref="J3:J4"/>
    <mergeCell ref="H3:H4"/>
    <mergeCell ref="B2:B4"/>
    <mergeCell ref="C2:D2"/>
    <mergeCell ref="E2:F2"/>
    <mergeCell ref="G2:H2"/>
    <mergeCell ref="C3:C4"/>
    <mergeCell ref="D3:D4"/>
    <mergeCell ref="E3:E4"/>
    <mergeCell ref="F3:F4"/>
    <mergeCell ref="G3:G4"/>
    <mergeCell ref="K2:L2"/>
    <mergeCell ref="K3:K4"/>
    <mergeCell ref="L3:L4"/>
    <mergeCell ref="M3:M4"/>
    <mergeCell ref="N3:N4"/>
    <mergeCell ref="M2:N2"/>
  </mergeCells>
  <hyperlinks>
    <hyperlink ref="H1" location="INDICE!A15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G1" sqref="G1"/>
    </sheetView>
  </sheetViews>
  <sheetFormatPr baseColWidth="10" defaultColWidth="0" defaultRowHeight="15" zeroHeight="1" x14ac:dyDescent="0.25"/>
  <cols>
    <col min="1" max="1" width="8.7109375" customWidth="1"/>
    <col min="2" max="2" width="23" customWidth="1"/>
    <col min="3" max="8" width="11.42578125" customWidth="1"/>
    <col min="9" max="9" width="8.7109375" customWidth="1"/>
    <col min="10" max="16384" width="11.42578125" hidden="1"/>
  </cols>
  <sheetData>
    <row r="1" spans="2:10" ht="24.95" customHeight="1" x14ac:dyDescent="0.25">
      <c r="B1" s="11" t="s">
        <v>155</v>
      </c>
      <c r="G1" s="16" t="s">
        <v>2</v>
      </c>
    </row>
    <row r="2" spans="2:10" s="8" customFormat="1" ht="24.95" customHeight="1" x14ac:dyDescent="0.25">
      <c r="B2" s="211" t="s">
        <v>7</v>
      </c>
      <c r="C2" s="212">
        <v>2016</v>
      </c>
      <c r="D2" s="213">
        <v>2017</v>
      </c>
      <c r="E2" s="213">
        <v>2018</v>
      </c>
      <c r="F2" s="213">
        <v>2019</v>
      </c>
      <c r="G2" s="213">
        <v>2020</v>
      </c>
      <c r="H2" s="213">
        <v>2021</v>
      </c>
      <c r="I2"/>
      <c r="J2" s="16"/>
    </row>
    <row r="3" spans="2:10" ht="24.95" customHeight="1" x14ac:dyDescent="0.25">
      <c r="B3" s="214" t="s">
        <v>6</v>
      </c>
      <c r="C3" s="238" t="s">
        <v>54</v>
      </c>
      <c r="D3" s="239"/>
      <c r="E3" s="239"/>
      <c r="F3" s="239"/>
      <c r="G3" s="239"/>
      <c r="H3" s="239"/>
    </row>
    <row r="4" spans="2:10" ht="24.95" customHeight="1" x14ac:dyDescent="0.25">
      <c r="B4" s="215" t="s">
        <v>137</v>
      </c>
      <c r="C4" s="216">
        <v>16279</v>
      </c>
      <c r="D4" s="216">
        <v>16450</v>
      </c>
      <c r="E4" s="216">
        <v>16623</v>
      </c>
      <c r="F4" s="216">
        <v>16801</v>
      </c>
      <c r="G4" s="216">
        <v>16975</v>
      </c>
      <c r="H4" s="216">
        <v>17136</v>
      </c>
    </row>
    <row r="5" spans="2:10" ht="24.95" customHeight="1" x14ac:dyDescent="0.25">
      <c r="B5" s="217" t="s">
        <v>60</v>
      </c>
      <c r="C5" s="218">
        <v>7340</v>
      </c>
      <c r="D5" s="218">
        <v>7478</v>
      </c>
      <c r="E5" s="218">
        <v>7707</v>
      </c>
      <c r="F5" s="218">
        <v>7711</v>
      </c>
      <c r="G5" s="218">
        <v>6867</v>
      </c>
      <c r="H5" s="218">
        <v>7835</v>
      </c>
      <c r="I5" s="165"/>
      <c r="J5" s="124"/>
    </row>
    <row r="6" spans="2:10" ht="24.95" customHeight="1" x14ac:dyDescent="0.25">
      <c r="B6" s="219" t="s">
        <v>61</v>
      </c>
      <c r="C6" s="218">
        <v>6615</v>
      </c>
      <c r="D6" s="218">
        <v>6802</v>
      </c>
      <c r="E6" s="218">
        <v>6819</v>
      </c>
      <c r="F6" s="218">
        <v>6833</v>
      </c>
      <c r="G6" s="218">
        <v>5940</v>
      </c>
      <c r="H6" s="218">
        <v>7151</v>
      </c>
    </row>
    <row r="7" spans="2:10" ht="24.95" customHeight="1" x14ac:dyDescent="0.25">
      <c r="B7" s="220" t="s">
        <v>62</v>
      </c>
      <c r="C7" s="221">
        <v>725</v>
      </c>
      <c r="D7" s="221">
        <v>676</v>
      </c>
      <c r="E7" s="221">
        <v>888</v>
      </c>
      <c r="F7" s="221">
        <v>877</v>
      </c>
      <c r="G7" s="221">
        <v>927</v>
      </c>
      <c r="H7" s="221">
        <v>685</v>
      </c>
    </row>
    <row r="8" spans="2:10" ht="24.95" customHeight="1" x14ac:dyDescent="0.25">
      <c r="B8" s="222" t="s">
        <v>0</v>
      </c>
      <c r="C8" s="240" t="s">
        <v>54</v>
      </c>
      <c r="D8" s="241"/>
      <c r="E8" s="241"/>
      <c r="F8" s="241"/>
      <c r="G8" s="241"/>
      <c r="H8" s="241"/>
    </row>
    <row r="9" spans="2:10" ht="24.95" customHeight="1" x14ac:dyDescent="0.25">
      <c r="B9" s="215" t="s">
        <v>137</v>
      </c>
      <c r="C9" s="216">
        <v>13960</v>
      </c>
      <c r="D9" s="216">
        <v>13770</v>
      </c>
      <c r="E9" s="216">
        <v>13464</v>
      </c>
      <c r="F9" s="216">
        <v>13498</v>
      </c>
      <c r="G9" s="216">
        <v>14568</v>
      </c>
      <c r="H9" s="216">
        <v>14736</v>
      </c>
    </row>
    <row r="10" spans="2:10" ht="24.95" customHeight="1" x14ac:dyDescent="0.25">
      <c r="B10" s="217" t="s">
        <v>60</v>
      </c>
      <c r="C10" s="218">
        <v>6980</v>
      </c>
      <c r="D10" s="218">
        <v>6885</v>
      </c>
      <c r="E10" s="218">
        <v>6732</v>
      </c>
      <c r="F10" s="218">
        <v>6749</v>
      </c>
      <c r="G10" s="218">
        <v>5841</v>
      </c>
      <c r="H10" s="218">
        <v>6770</v>
      </c>
    </row>
    <row r="11" spans="2:10" ht="24.95" customHeight="1" x14ac:dyDescent="0.25">
      <c r="B11" s="219" t="s">
        <v>61</v>
      </c>
      <c r="C11" s="218">
        <v>6310</v>
      </c>
      <c r="D11" s="218">
        <v>6254</v>
      </c>
      <c r="E11" s="218">
        <v>5996</v>
      </c>
      <c r="F11" s="218">
        <v>6009</v>
      </c>
      <c r="G11" s="218">
        <v>5031</v>
      </c>
      <c r="H11" s="218">
        <v>6142</v>
      </c>
    </row>
    <row r="12" spans="2:10" ht="24.95" customHeight="1" x14ac:dyDescent="0.25">
      <c r="B12" s="220" t="s">
        <v>62</v>
      </c>
      <c r="C12" s="221">
        <v>670</v>
      </c>
      <c r="D12" s="221">
        <v>631</v>
      </c>
      <c r="E12" s="221">
        <v>736</v>
      </c>
      <c r="F12" s="221">
        <v>740</v>
      </c>
      <c r="G12" s="221">
        <v>810</v>
      </c>
      <c r="H12" s="221">
        <v>628</v>
      </c>
    </row>
    <row r="13" spans="2:10" ht="24.95" customHeight="1" x14ac:dyDescent="0.25"/>
    <row r="14" spans="2:10" ht="24.95" hidden="1" customHeight="1" x14ac:dyDescent="0.25"/>
    <row r="15" spans="2:10" ht="24.95" hidden="1" customHeight="1" x14ac:dyDescent="0.25"/>
    <row r="16" spans="2:10" ht="24.95" hidden="1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idden="1" x14ac:dyDescent="0.25"/>
  </sheetData>
  <mergeCells count="2">
    <mergeCell ref="C3:H3"/>
    <mergeCell ref="C8:H8"/>
  </mergeCells>
  <hyperlinks>
    <hyperlink ref="G1" location="INDICE!A1" display="INDICE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showGridLines="0" zoomScaleNormal="100" workbookViewId="0">
      <selection activeCell="F1" sqref="F1"/>
    </sheetView>
  </sheetViews>
  <sheetFormatPr baseColWidth="10" defaultColWidth="0" defaultRowHeight="15" zeroHeight="1" x14ac:dyDescent="0.25"/>
  <cols>
    <col min="1" max="1" width="8.7109375" style="29" customWidth="1"/>
    <col min="2" max="2" width="34.28515625" style="27" customWidth="1"/>
    <col min="3" max="8" width="10.7109375" style="27" customWidth="1"/>
    <col min="9" max="9" width="8.7109375" style="28" customWidth="1"/>
    <col min="10" max="15" width="10.7109375" style="27" hidden="1" customWidth="1"/>
    <col min="16" max="16" width="10.7109375" style="28" hidden="1" customWidth="1"/>
    <col min="17" max="22" width="10.7109375" style="27" hidden="1" customWidth="1"/>
    <col min="23" max="23" width="10.7109375" style="28" hidden="1" customWidth="1"/>
    <col min="24" max="29" width="10.7109375" style="27" hidden="1" customWidth="1"/>
    <col min="30" max="30" width="10.7109375" style="28" hidden="1" customWidth="1"/>
    <col min="31" max="36" width="10.7109375" style="27" hidden="1" customWidth="1"/>
    <col min="37" max="37" width="10.7109375" style="28" hidden="1" customWidth="1"/>
    <col min="38" max="43" width="10.7109375" style="27" hidden="1" customWidth="1"/>
    <col min="44" max="44" width="10.7109375" style="28" hidden="1" customWidth="1"/>
    <col min="45" max="50" width="10.7109375" style="27" hidden="1" customWidth="1"/>
    <col min="51" max="51" width="10.7109375" style="28" hidden="1" customWidth="1"/>
    <col min="52" max="57" width="10.7109375" style="27" hidden="1" customWidth="1"/>
    <col min="58" max="59" width="10.7109375" style="29" hidden="1" customWidth="1"/>
    <col min="60" max="16384" width="11.42578125" style="29" hidden="1"/>
  </cols>
  <sheetData>
    <row r="1" spans="2:59" ht="24.95" customHeight="1" x14ac:dyDescent="0.25">
      <c r="B1" s="11" t="s">
        <v>59</v>
      </c>
      <c r="F1" s="16" t="s">
        <v>2</v>
      </c>
      <c r="J1" s="16"/>
    </row>
    <row r="2" spans="2:59" ht="24.95" customHeight="1" x14ac:dyDescent="0.25">
      <c r="B2" s="163" t="s">
        <v>6</v>
      </c>
      <c r="C2" s="160">
        <v>2016</v>
      </c>
      <c r="D2" s="160">
        <v>2017</v>
      </c>
      <c r="E2" s="160">
        <v>2018</v>
      </c>
      <c r="F2" s="184">
        <v>2019</v>
      </c>
      <c r="G2" s="184">
        <v>2020</v>
      </c>
      <c r="H2" s="185">
        <v>2021</v>
      </c>
    </row>
    <row r="3" spans="2:59" ht="24.95" customHeight="1" x14ac:dyDescent="0.25">
      <c r="B3" s="40"/>
      <c r="C3" s="269" t="s">
        <v>54</v>
      </c>
      <c r="D3" s="270"/>
      <c r="E3" s="270"/>
      <c r="F3" s="270"/>
      <c r="G3" s="270"/>
      <c r="H3" s="270"/>
      <c r="I3" s="187"/>
      <c r="J3" s="187"/>
      <c r="K3" s="187"/>
      <c r="M3" s="268"/>
      <c r="N3" s="268"/>
      <c r="O3" s="268"/>
      <c r="P3" s="268"/>
    </row>
    <row r="4" spans="2:59" s="27" customFormat="1" ht="24.95" customHeight="1" x14ac:dyDescent="0.25">
      <c r="B4" s="3" t="s">
        <v>3</v>
      </c>
      <c r="C4" s="186"/>
      <c r="D4" s="186"/>
      <c r="E4" s="186"/>
      <c r="F4" s="186"/>
      <c r="G4" s="186"/>
      <c r="H4" s="186"/>
      <c r="I4" s="47"/>
      <c r="J4" s="47"/>
      <c r="K4" s="47"/>
      <c r="L4" s="28"/>
      <c r="M4" s="134"/>
      <c r="N4" s="134"/>
      <c r="O4" s="134"/>
      <c r="P4" s="134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K4" s="28"/>
      <c r="AR4" s="28"/>
      <c r="AY4" s="28"/>
      <c r="BF4" s="29"/>
      <c r="BG4" s="29"/>
    </row>
    <row r="5" spans="2:59" s="27" customFormat="1" ht="24.95" customHeight="1" x14ac:dyDescent="0.25">
      <c r="B5" s="136" t="s">
        <v>134</v>
      </c>
      <c r="C5" s="138">
        <v>16278853</v>
      </c>
      <c r="D5" s="138">
        <v>16449739</v>
      </c>
      <c r="E5" s="138">
        <v>16623266</v>
      </c>
      <c r="F5" s="138">
        <v>16800594</v>
      </c>
      <c r="G5" s="138">
        <v>16972873</v>
      </c>
      <c r="H5" s="138">
        <v>17136539</v>
      </c>
      <c r="I5" s="47"/>
      <c r="J5" s="47"/>
      <c r="K5" s="47"/>
      <c r="L5" s="28"/>
      <c r="M5" s="134"/>
      <c r="N5" s="134"/>
      <c r="O5" s="134"/>
      <c r="P5" s="13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K5" s="28"/>
      <c r="AR5" s="28"/>
      <c r="AY5" s="28"/>
      <c r="BF5" s="29"/>
      <c r="BG5" s="29"/>
    </row>
    <row r="6" spans="2:59" s="27" customFormat="1" ht="24.95" customHeight="1" x14ac:dyDescent="0.25">
      <c r="B6" s="133" t="s">
        <v>1</v>
      </c>
      <c r="C6" s="139">
        <v>5214646</v>
      </c>
      <c r="D6" s="139">
        <v>5327180</v>
      </c>
      <c r="E6" s="139">
        <v>5328880</v>
      </c>
      <c r="F6" s="139">
        <v>5478420</v>
      </c>
      <c r="G6" s="139">
        <v>5321030</v>
      </c>
      <c r="H6" s="139">
        <v>5379205</v>
      </c>
      <c r="I6" s="47"/>
      <c r="J6" s="47"/>
      <c r="K6" s="47"/>
      <c r="L6" s="28"/>
      <c r="M6" s="134"/>
      <c r="N6" s="134"/>
      <c r="O6" s="134"/>
      <c r="P6" s="13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K6" s="28"/>
      <c r="AR6" s="28"/>
      <c r="AY6" s="28"/>
      <c r="BF6" s="29"/>
      <c r="BG6" s="29"/>
    </row>
    <row r="7" spans="2:59" s="27" customFormat="1" ht="24.95" customHeight="1" x14ac:dyDescent="0.25">
      <c r="B7" s="137" t="s">
        <v>135</v>
      </c>
      <c r="C7" s="138"/>
      <c r="D7" s="138"/>
      <c r="E7" s="138"/>
      <c r="F7" s="138"/>
      <c r="G7" s="138"/>
      <c r="H7" s="138"/>
      <c r="I7" s="47"/>
      <c r="J7" s="47"/>
      <c r="K7" s="47"/>
      <c r="L7" s="28"/>
      <c r="M7" s="134"/>
      <c r="N7" s="134"/>
      <c r="O7" s="134"/>
      <c r="P7" s="134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K7" s="28"/>
      <c r="AR7" s="28"/>
      <c r="AY7" s="28"/>
      <c r="BF7" s="29"/>
      <c r="BG7" s="29"/>
    </row>
    <row r="8" spans="2:59" s="27" customFormat="1" ht="24.95" customHeight="1" x14ac:dyDescent="0.25">
      <c r="B8" s="136" t="s">
        <v>134</v>
      </c>
      <c r="C8" s="138">
        <v>5290577</v>
      </c>
      <c r="D8" s="138">
        <v>4210197</v>
      </c>
      <c r="E8" s="138">
        <v>4799889</v>
      </c>
      <c r="F8" s="138">
        <v>5951015</v>
      </c>
      <c r="G8" s="138">
        <v>7592737</v>
      </c>
      <c r="H8" s="138">
        <v>7172648</v>
      </c>
      <c r="I8" s="47"/>
      <c r="J8" s="47"/>
      <c r="K8" s="203"/>
      <c r="L8" s="202"/>
      <c r="M8" s="203"/>
      <c r="N8" s="134"/>
      <c r="O8" s="134"/>
      <c r="P8" s="13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K8" s="28"/>
      <c r="AR8" s="28"/>
      <c r="AY8" s="28"/>
      <c r="BF8" s="29"/>
      <c r="BG8" s="29"/>
    </row>
    <row r="9" spans="2:59" s="27" customFormat="1" ht="24.95" customHeight="1" x14ac:dyDescent="0.25">
      <c r="B9" s="133" t="s">
        <v>1</v>
      </c>
      <c r="C9" s="139">
        <v>1251701</v>
      </c>
      <c r="D9" s="139">
        <v>964537</v>
      </c>
      <c r="E9" s="139">
        <v>1186974</v>
      </c>
      <c r="F9" s="139">
        <v>1472269</v>
      </c>
      <c r="G9" s="139">
        <v>1836106</v>
      </c>
      <c r="H9" s="139">
        <v>1723958</v>
      </c>
      <c r="I9" s="47"/>
      <c r="J9" s="47"/>
      <c r="K9" s="203"/>
      <c r="L9" s="201"/>
      <c r="M9" s="134"/>
      <c r="N9" s="134"/>
      <c r="O9" s="134"/>
      <c r="P9" s="134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K9" s="28"/>
      <c r="AR9" s="28"/>
      <c r="AY9" s="28"/>
      <c r="BF9" s="29"/>
      <c r="BG9" s="29"/>
    </row>
    <row r="10" spans="2:59" s="27" customFormat="1" ht="24.95" customHeight="1" x14ac:dyDescent="0.25">
      <c r="B10" s="137" t="s">
        <v>136</v>
      </c>
      <c r="C10" s="138"/>
      <c r="D10" s="138"/>
      <c r="E10" s="138"/>
      <c r="F10" s="138"/>
      <c r="G10" s="138"/>
      <c r="H10" s="138"/>
      <c r="I10" s="47"/>
      <c r="J10" s="47"/>
      <c r="K10" s="203"/>
      <c r="L10" s="28"/>
      <c r="M10" s="134"/>
      <c r="N10" s="134"/>
      <c r="O10" s="134"/>
      <c r="P10" s="134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K10" s="28"/>
      <c r="AR10" s="28"/>
      <c r="AY10" s="28"/>
      <c r="BF10" s="29"/>
      <c r="BG10" s="29"/>
    </row>
    <row r="11" spans="2:59" s="27" customFormat="1" ht="24.95" customHeight="1" x14ac:dyDescent="0.25">
      <c r="B11" s="132" t="s">
        <v>134</v>
      </c>
      <c r="C11" s="138">
        <v>1301460</v>
      </c>
      <c r="D11" s="138">
        <v>973771</v>
      </c>
      <c r="E11" s="138">
        <v>1145812</v>
      </c>
      <c r="F11" s="138">
        <v>1495242</v>
      </c>
      <c r="G11" s="138">
        <v>2492846</v>
      </c>
      <c r="H11" s="138">
        <v>1698207</v>
      </c>
      <c r="I11" s="47"/>
      <c r="J11" s="47"/>
      <c r="K11" s="203"/>
      <c r="L11" s="28"/>
      <c r="M11" s="134"/>
      <c r="N11" s="134"/>
      <c r="O11" s="134"/>
      <c r="P11" s="134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K11" s="28"/>
      <c r="AR11" s="28"/>
      <c r="AY11" s="28"/>
      <c r="BF11" s="29"/>
      <c r="BG11" s="29"/>
    </row>
    <row r="12" spans="2:59" s="27" customFormat="1" ht="24.95" customHeight="1" x14ac:dyDescent="0.25">
      <c r="B12" s="133" t="s">
        <v>1</v>
      </c>
      <c r="C12" s="139">
        <v>326707</v>
      </c>
      <c r="D12" s="139">
        <v>242138</v>
      </c>
      <c r="E12" s="139">
        <v>289906</v>
      </c>
      <c r="F12" s="139">
        <v>370436</v>
      </c>
      <c r="G12" s="139">
        <v>600591</v>
      </c>
      <c r="H12" s="139">
        <v>410701</v>
      </c>
      <c r="I12" s="47"/>
      <c r="J12" s="135"/>
      <c r="K12" s="203"/>
      <c r="L12" s="135"/>
      <c r="M12" s="134"/>
      <c r="N12" s="134"/>
      <c r="O12" s="134"/>
      <c r="P12" s="134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K12" s="28"/>
      <c r="AR12" s="28"/>
      <c r="AY12" s="28"/>
      <c r="BF12" s="29"/>
      <c r="BG12" s="29"/>
    </row>
    <row r="13" spans="2:59" s="27" customFormat="1" ht="24.95" customHeight="1" x14ac:dyDescent="0.25">
      <c r="B13" s="26"/>
      <c r="I13" s="28"/>
      <c r="P13" s="28"/>
      <c r="W13" s="28"/>
      <c r="AD13" s="28"/>
      <c r="AK13" s="28"/>
      <c r="AR13" s="28"/>
      <c r="AY13" s="28"/>
      <c r="BF13" s="29"/>
      <c r="BG13" s="29"/>
    </row>
    <row r="14" spans="2:59" s="27" customFormat="1" ht="30" customHeight="1" x14ac:dyDescent="0.25">
      <c r="C14" s="206"/>
      <c r="D14" s="206"/>
      <c r="E14" s="206"/>
      <c r="F14" s="206"/>
      <c r="G14" s="206"/>
      <c r="H14" s="206"/>
      <c r="I14" s="37"/>
      <c r="K14" s="38"/>
      <c r="P14" s="28"/>
      <c r="W14" s="28"/>
      <c r="AD14" s="28"/>
      <c r="AJ14" s="32"/>
      <c r="AK14" s="28"/>
      <c r="AL14" s="33"/>
      <c r="AM14" s="34"/>
      <c r="AN14" s="35"/>
      <c r="AO14" s="30"/>
      <c r="AP14" s="30"/>
      <c r="AQ14" s="30"/>
      <c r="AR14" s="30"/>
      <c r="AS14" s="30"/>
      <c r="AT14" s="30"/>
      <c r="AY14" s="28"/>
      <c r="BF14" s="29"/>
      <c r="BG14" s="29"/>
    </row>
    <row r="15" spans="2:59" s="27" customFormat="1" ht="24.95" customHeight="1" x14ac:dyDescent="0.25">
      <c r="B15" s="163" t="s">
        <v>7</v>
      </c>
      <c r="C15" s="223">
        <v>2016</v>
      </c>
      <c r="D15" s="223">
        <v>2017</v>
      </c>
      <c r="E15" s="223">
        <v>2018</v>
      </c>
      <c r="F15" s="223">
        <v>2019</v>
      </c>
      <c r="G15" s="223">
        <v>2020</v>
      </c>
      <c r="H15" s="223">
        <v>2021</v>
      </c>
      <c r="I15" s="28"/>
      <c r="P15" s="28"/>
      <c r="W15" s="28"/>
      <c r="AD15" s="28"/>
      <c r="AJ15" s="32"/>
      <c r="AK15" s="28"/>
      <c r="AL15" s="33"/>
      <c r="AM15" s="34"/>
      <c r="AN15" s="35"/>
      <c r="AO15" s="30"/>
      <c r="AP15" s="30"/>
      <c r="AQ15" s="30"/>
      <c r="AR15" s="30"/>
      <c r="AS15" s="30"/>
      <c r="AT15" s="30"/>
      <c r="AV15" s="36"/>
      <c r="AW15" s="36"/>
      <c r="AY15" s="28"/>
      <c r="BF15" s="29"/>
      <c r="BG15" s="29"/>
    </row>
    <row r="16" spans="2:59" s="27" customFormat="1" ht="24.95" customHeight="1" x14ac:dyDescent="0.25">
      <c r="B16" s="40"/>
      <c r="C16" s="271" t="s">
        <v>54</v>
      </c>
      <c r="D16" s="272"/>
      <c r="E16" s="272"/>
      <c r="F16" s="272"/>
      <c r="G16" s="272"/>
      <c r="H16" s="272"/>
      <c r="I16" s="28"/>
      <c r="P16" s="28"/>
      <c r="W16" s="28"/>
      <c r="AD16" s="28"/>
      <c r="AJ16" s="32"/>
      <c r="AK16" s="28"/>
      <c r="AL16" s="33"/>
      <c r="AM16" s="34"/>
      <c r="AN16" s="35"/>
      <c r="AO16" s="30"/>
      <c r="AP16" s="30"/>
      <c r="AQ16" s="30"/>
      <c r="AR16" s="30"/>
      <c r="AS16" s="30"/>
      <c r="AT16" s="30"/>
      <c r="AY16" s="28"/>
      <c r="BF16" s="29"/>
      <c r="BG16" s="29"/>
    </row>
    <row r="17" spans="2:59" s="27" customFormat="1" ht="24.95" customHeight="1" x14ac:dyDescent="0.25">
      <c r="B17" s="39" t="s">
        <v>6</v>
      </c>
      <c r="C17" s="197"/>
      <c r="D17" s="197"/>
      <c r="E17" s="197"/>
      <c r="F17" s="197"/>
      <c r="G17" s="197"/>
      <c r="H17" s="197"/>
      <c r="I17" s="28"/>
      <c r="P17" s="28"/>
      <c r="W17" s="28"/>
      <c r="AD17" s="28"/>
      <c r="AJ17" s="28"/>
      <c r="AK17" s="28"/>
      <c r="AL17" s="28"/>
      <c r="AM17" s="31"/>
      <c r="AN17" s="31"/>
      <c r="AO17" s="28"/>
      <c r="AP17" s="28"/>
      <c r="AQ17" s="28"/>
      <c r="AR17" s="28"/>
      <c r="AS17" s="28"/>
      <c r="AT17" s="28"/>
      <c r="AY17" s="28"/>
      <c r="BF17" s="29"/>
      <c r="BG17" s="29"/>
    </row>
    <row r="18" spans="2:59" ht="24.95" customHeight="1" x14ac:dyDescent="0.25">
      <c r="B18" s="12" t="s">
        <v>51</v>
      </c>
      <c r="C18" s="44">
        <v>5290577</v>
      </c>
      <c r="D18" s="44">
        <v>4210197</v>
      </c>
      <c r="E18" s="44">
        <v>4799889</v>
      </c>
      <c r="F18" s="44">
        <v>5951015</v>
      </c>
      <c r="G18" s="44">
        <v>7592737</v>
      </c>
      <c r="H18" s="44">
        <v>7172648</v>
      </c>
    </row>
    <row r="19" spans="2:59" ht="24.95" customHeight="1" x14ac:dyDescent="0.25">
      <c r="B19" s="12" t="s">
        <v>52</v>
      </c>
      <c r="C19" s="45">
        <v>3989117</v>
      </c>
      <c r="D19" s="45">
        <v>3236426</v>
      </c>
      <c r="E19" s="45">
        <v>3654077</v>
      </c>
      <c r="F19" s="45">
        <v>4455773</v>
      </c>
      <c r="G19" s="45">
        <v>5099891</v>
      </c>
      <c r="H19" s="45">
        <v>5474441</v>
      </c>
    </row>
    <row r="20" spans="2:59" ht="24.95" customHeight="1" x14ac:dyDescent="0.25">
      <c r="B20" s="14" t="s">
        <v>53</v>
      </c>
      <c r="C20" s="46">
        <v>1301460</v>
      </c>
      <c r="D20" s="46">
        <v>973771</v>
      </c>
      <c r="E20" s="46">
        <v>1145812</v>
      </c>
      <c r="F20" s="46">
        <v>1495242</v>
      </c>
      <c r="G20" s="46">
        <v>2492846</v>
      </c>
      <c r="H20" s="46">
        <v>1698207</v>
      </c>
    </row>
    <row r="21" spans="2:59" ht="24.95" customHeight="1" x14ac:dyDescent="0.25"/>
    <row r="22" spans="2:59" ht="24.95" customHeight="1" x14ac:dyDescent="0.25"/>
    <row r="23" spans="2:59" ht="24.95" customHeight="1" x14ac:dyDescent="0.25"/>
    <row r="24" spans="2:59" ht="24.95" customHeight="1" x14ac:dyDescent="0.25"/>
    <row r="25" spans="2:59" ht="24.95" customHeight="1" x14ac:dyDescent="0.25"/>
    <row r="26" spans="2:59" ht="24.95" customHeight="1" x14ac:dyDescent="0.25"/>
    <row r="27" spans="2:59" ht="24.95" customHeight="1" x14ac:dyDescent="0.25"/>
    <row r="28" spans="2:59" ht="24.95" customHeight="1" x14ac:dyDescent="0.25"/>
    <row r="29" spans="2:59" ht="24.95" customHeight="1" x14ac:dyDescent="0.25"/>
    <row r="30" spans="2:59" ht="24.95" customHeight="1" x14ac:dyDescent="0.25"/>
    <row r="31" spans="2:59" ht="24.95" customHeight="1" x14ac:dyDescent="0.25"/>
    <row r="32" spans="2:59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spans="9:59" ht="24.95" hidden="1" customHeight="1" x14ac:dyDescent="0.25"/>
    <row r="66" spans="9:59" ht="24.95" hidden="1" customHeight="1" x14ac:dyDescent="0.25"/>
    <row r="67" spans="9:59" ht="24.95" hidden="1" customHeight="1" x14ac:dyDescent="0.25"/>
    <row r="68" spans="9:59" ht="24.95" hidden="1" customHeight="1" x14ac:dyDescent="0.25"/>
    <row r="69" spans="9:59" ht="24.95" hidden="1" customHeight="1" x14ac:dyDescent="0.25"/>
    <row r="70" spans="9:59" ht="24.95" hidden="1" customHeight="1" x14ac:dyDescent="0.25"/>
    <row r="71" spans="9:59" ht="24.95" hidden="1" customHeight="1" x14ac:dyDescent="0.25"/>
    <row r="72" spans="9:59" ht="24.95" hidden="1" customHeight="1" x14ac:dyDescent="0.25"/>
    <row r="73" spans="9:59" ht="24.95" hidden="1" customHeight="1" x14ac:dyDescent="0.25"/>
    <row r="74" spans="9:59" ht="24.95" hidden="1" customHeight="1" x14ac:dyDescent="0.25"/>
    <row r="75" spans="9:59" s="27" customFormat="1" ht="24.95" hidden="1" customHeight="1" x14ac:dyDescent="0.25">
      <c r="I75" s="28"/>
      <c r="M75" s="27">
        <f>1528703-803059</f>
        <v>725644</v>
      </c>
      <c r="P75" s="28"/>
      <c r="W75" s="28"/>
      <c r="AD75" s="28"/>
      <c r="AK75" s="28"/>
      <c r="AR75" s="28"/>
      <c r="AY75" s="28"/>
      <c r="BF75" s="29"/>
      <c r="BG75" s="29"/>
    </row>
    <row r="76" spans="9:59" ht="24.95" hidden="1" customHeight="1" x14ac:dyDescent="0.25"/>
    <row r="77" spans="9:59" ht="24.95" hidden="1" customHeight="1" x14ac:dyDescent="0.25"/>
    <row r="78" spans="9:59" s="27" customFormat="1" hidden="1" x14ac:dyDescent="0.25">
      <c r="I78" s="28"/>
      <c r="M78" s="27">
        <v>725644</v>
      </c>
      <c r="P78" s="28"/>
      <c r="W78" s="28"/>
      <c r="AD78" s="28"/>
      <c r="AK78" s="28"/>
      <c r="AR78" s="28"/>
      <c r="AY78" s="28"/>
      <c r="BF78" s="29"/>
      <c r="BG78" s="29"/>
    </row>
  </sheetData>
  <mergeCells count="3">
    <mergeCell ref="M3:P3"/>
    <mergeCell ref="C3:H3"/>
    <mergeCell ref="C16:H16"/>
  </mergeCells>
  <hyperlinks>
    <hyperlink ref="F1" location="INDICE!A20" display="INDICE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workbookViewId="0">
      <selection activeCell="C1" sqref="C1"/>
    </sheetView>
  </sheetViews>
  <sheetFormatPr baseColWidth="10" defaultColWidth="0" defaultRowHeight="15" zeroHeight="1" x14ac:dyDescent="0.25"/>
  <cols>
    <col min="1" max="1" width="8.7109375" customWidth="1"/>
    <col min="2" max="2" width="39.7109375" bestFit="1" customWidth="1"/>
    <col min="3" max="8" width="10.7109375" customWidth="1"/>
    <col min="9" max="9" width="8.7109375" customWidth="1"/>
    <col min="10" max="15" width="0" hidden="1" customWidth="1"/>
    <col min="16" max="16384" width="11.42578125" hidden="1"/>
  </cols>
  <sheetData>
    <row r="1" spans="2:15" ht="24.95" customHeight="1" x14ac:dyDescent="0.25">
      <c r="B1" s="11" t="s">
        <v>50</v>
      </c>
      <c r="C1" s="16" t="s">
        <v>2</v>
      </c>
    </row>
    <row r="2" spans="2:15" ht="24.95" customHeight="1" x14ac:dyDescent="0.25">
      <c r="B2" s="163" t="s">
        <v>7</v>
      </c>
      <c r="C2" s="160">
        <v>2016</v>
      </c>
      <c r="D2" s="160">
        <v>2017</v>
      </c>
      <c r="E2" s="160">
        <v>2018</v>
      </c>
      <c r="F2" s="184">
        <v>2019</v>
      </c>
      <c r="G2" s="184">
        <v>2020</v>
      </c>
      <c r="H2" s="185">
        <v>2021</v>
      </c>
    </row>
    <row r="3" spans="2:15" s="8" customFormat="1" ht="20.100000000000001" customHeight="1" x14ac:dyDescent="0.25">
      <c r="B3" s="7"/>
      <c r="C3" s="271" t="s">
        <v>8</v>
      </c>
      <c r="D3" s="272"/>
      <c r="E3" s="272"/>
      <c r="F3" s="272"/>
      <c r="G3" s="272"/>
      <c r="H3" s="272"/>
    </row>
    <row r="4" spans="2:15" ht="24.95" hidden="1" customHeight="1" x14ac:dyDescent="0.25">
      <c r="B4" s="25" t="s">
        <v>5</v>
      </c>
      <c r="C4" s="5"/>
      <c r="D4" s="5"/>
      <c r="E4" s="5"/>
      <c r="F4" s="5"/>
    </row>
    <row r="5" spans="2:15" ht="24.95" hidden="1" customHeight="1" x14ac:dyDescent="0.25">
      <c r="B5" s="12" t="s">
        <v>1</v>
      </c>
      <c r="C5" s="2">
        <v>19.88</v>
      </c>
      <c r="D5" s="2">
        <v>12.92</v>
      </c>
      <c r="E5" s="2">
        <v>16.559999999999999</v>
      </c>
      <c r="F5" s="2">
        <v>22.58</v>
      </c>
    </row>
    <row r="6" spans="2:15" ht="24.95" hidden="1" customHeight="1" x14ac:dyDescent="0.25">
      <c r="B6" s="12" t="s">
        <v>4</v>
      </c>
      <c r="C6" s="2">
        <v>24.72</v>
      </c>
      <c r="D6" s="2">
        <v>18.53</v>
      </c>
      <c r="E6" s="2">
        <v>21.87</v>
      </c>
      <c r="F6" s="2">
        <v>33.43</v>
      </c>
    </row>
    <row r="7" spans="2:15" ht="24.95" customHeight="1" x14ac:dyDescent="0.25">
      <c r="B7" s="3" t="s">
        <v>6</v>
      </c>
      <c r="C7" s="4"/>
      <c r="D7" s="4"/>
      <c r="E7" s="4"/>
      <c r="F7" s="4"/>
      <c r="G7" s="186"/>
      <c r="H7" s="186"/>
    </row>
    <row r="8" spans="2:15" ht="24.95" customHeight="1" x14ac:dyDescent="0.25">
      <c r="B8" s="12" t="s">
        <v>1</v>
      </c>
      <c r="C8" s="13">
        <v>24</v>
      </c>
      <c r="D8" s="13">
        <v>18.11</v>
      </c>
      <c r="E8" s="13">
        <v>22.27</v>
      </c>
      <c r="F8" s="13">
        <v>26.87</v>
      </c>
      <c r="G8" s="187">
        <v>34.51</v>
      </c>
      <c r="H8" s="187">
        <v>32.049999999999997</v>
      </c>
      <c r="I8" s="42"/>
      <c r="J8" s="42"/>
    </row>
    <row r="9" spans="2:15" ht="24.95" customHeight="1" x14ac:dyDescent="0.25">
      <c r="B9" s="14" t="s">
        <v>4</v>
      </c>
      <c r="C9" s="15">
        <v>32.5</v>
      </c>
      <c r="D9" s="15">
        <v>25.59</v>
      </c>
      <c r="E9" s="15">
        <v>28.87</v>
      </c>
      <c r="F9" s="15">
        <v>35.42</v>
      </c>
      <c r="G9" s="183">
        <v>44.73</v>
      </c>
      <c r="H9" s="183">
        <v>41.86</v>
      </c>
      <c r="I9" s="42"/>
      <c r="J9" s="42"/>
    </row>
    <row r="10" spans="2:15" ht="24.95" customHeight="1" x14ac:dyDescent="0.25">
      <c r="B10" s="3" t="s">
        <v>45</v>
      </c>
      <c r="C10" s="186"/>
      <c r="D10" s="186"/>
      <c r="E10" s="186"/>
      <c r="F10" s="186"/>
      <c r="G10" s="186"/>
      <c r="H10" s="186"/>
      <c r="I10" s="42"/>
      <c r="J10" s="42"/>
    </row>
    <row r="11" spans="2:15" ht="24.95" customHeight="1" x14ac:dyDescent="0.25">
      <c r="B11" s="12" t="s">
        <v>1</v>
      </c>
      <c r="C11" s="13">
        <v>24.848405957704198</v>
      </c>
      <c r="D11" s="13">
        <v>19.209363768732377</v>
      </c>
      <c r="E11" s="13">
        <v>23.29085626145319</v>
      </c>
      <c r="F11" s="13">
        <v>27.624269109613881</v>
      </c>
      <c r="G11" s="187">
        <v>35.72</v>
      </c>
      <c r="H11" s="187">
        <v>33.18</v>
      </c>
      <c r="I11" s="42"/>
      <c r="J11" s="42"/>
      <c r="K11" s="42"/>
      <c r="L11" s="42"/>
      <c r="M11" s="42"/>
      <c r="N11" s="42"/>
      <c r="O11" s="42"/>
    </row>
    <row r="12" spans="2:15" ht="24.95" customHeight="1" x14ac:dyDescent="0.25">
      <c r="B12" s="14" t="s">
        <v>4</v>
      </c>
      <c r="C12" s="15">
        <v>33.924771350037759</v>
      </c>
      <c r="D12" s="15">
        <v>26.870647238133653</v>
      </c>
      <c r="E12" s="15">
        <v>30.059827883415341</v>
      </c>
      <c r="F12" s="15">
        <v>35.736392976276214</v>
      </c>
      <c r="G12" s="183">
        <v>45.49</v>
      </c>
      <c r="H12" s="183">
        <v>42.33</v>
      </c>
      <c r="I12" s="42"/>
      <c r="J12" s="42"/>
      <c r="K12" s="42"/>
      <c r="L12" s="42"/>
      <c r="M12" s="42"/>
      <c r="N12" s="42"/>
      <c r="O12" s="42"/>
    </row>
    <row r="13" spans="2:15" ht="24.95" customHeight="1" x14ac:dyDescent="0.25"/>
    <row r="14" spans="2:15" ht="24.95" customHeight="1" x14ac:dyDescent="0.25"/>
    <row r="15" spans="2:15" ht="24.95" customHeight="1" x14ac:dyDescent="0.25"/>
    <row r="16" spans="2:15" ht="24.95" customHeight="1" x14ac:dyDescent="0.25"/>
    <row r="17" spans="2:6" ht="24.95" customHeight="1" x14ac:dyDescent="0.25"/>
    <row r="18" spans="2:6" ht="24.95" customHeight="1" x14ac:dyDescent="0.25"/>
    <row r="19" spans="2:6" ht="24.95" customHeight="1" x14ac:dyDescent="0.25"/>
    <row r="20" spans="2:6" ht="24.95" customHeight="1" x14ac:dyDescent="0.25"/>
    <row r="21" spans="2:6" ht="24.95" customHeight="1" x14ac:dyDescent="0.25"/>
    <row r="22" spans="2:6" ht="24.95" customHeight="1" x14ac:dyDescent="0.25"/>
    <row r="23" spans="2:6" ht="24.95" customHeight="1" x14ac:dyDescent="0.25"/>
    <row r="24" spans="2:6" ht="24.95" hidden="1" customHeight="1" x14ac:dyDescent="0.25"/>
    <row r="25" spans="2:6" ht="24.95" hidden="1" customHeight="1" x14ac:dyDescent="0.25"/>
    <row r="26" spans="2:6" ht="24.95" hidden="1" customHeight="1" x14ac:dyDescent="0.25"/>
    <row r="27" spans="2:6" ht="24.95" hidden="1" customHeight="1" x14ac:dyDescent="0.25"/>
    <row r="28" spans="2:6" ht="54" hidden="1" customHeight="1" x14ac:dyDescent="0.25">
      <c r="C28" s="193" t="s">
        <v>147</v>
      </c>
      <c r="D28" s="193" t="s">
        <v>148</v>
      </c>
      <c r="E28" s="193" t="s">
        <v>145</v>
      </c>
      <c r="F28" s="193" t="s">
        <v>146</v>
      </c>
    </row>
    <row r="29" spans="2:6" ht="24.95" hidden="1" customHeight="1" x14ac:dyDescent="0.25">
      <c r="B29" s="194" t="s">
        <v>149</v>
      </c>
      <c r="C29" s="196">
        <f>+(5929.29 +6081.69 +6288.17)/3</f>
        <v>6099.7166666666672</v>
      </c>
      <c r="D29" s="196">
        <f>+(14408.17+ 14717.69+ 15280.25)/3</f>
        <v>14802.036666666667</v>
      </c>
      <c r="E29" s="195">
        <v>9517.7933333333331</v>
      </c>
      <c r="F29" s="196">
        <v>22272.723333333339</v>
      </c>
    </row>
    <row r="30" spans="2:6" ht="24.95" hidden="1" customHeight="1" x14ac:dyDescent="0.25">
      <c r="B30" s="194" t="s">
        <v>154</v>
      </c>
      <c r="C30" s="196">
        <f>+ (5145.13 +5272.76+ 5476.12)/3</f>
        <v>5298.0033333333331</v>
      </c>
      <c r="D30" s="196">
        <f>+(11627.99+11863.71 +12376.03)/3</f>
        <v>11955.909999999998</v>
      </c>
      <c r="E30" s="195">
        <v>8257.2933333333331</v>
      </c>
      <c r="F30" s="196">
        <v>17919.403333333332</v>
      </c>
    </row>
    <row r="31" spans="2:6" ht="24.95" hidden="1" customHeight="1" x14ac:dyDescent="0.25">
      <c r="B31" s="194" t="s">
        <v>153</v>
      </c>
      <c r="C31" s="196">
        <f>+(5289.67 +  5432.89 + 5632.44)/3</f>
        <v>5451.666666666667</v>
      </c>
      <c r="D31" s="196">
        <f>+(12060.45+ 12332.66 +12841.96)/3</f>
        <v>12411.69</v>
      </c>
      <c r="E31" s="195">
        <v>8543.8566666666684</v>
      </c>
      <c r="F31" s="196">
        <v>18712.076666666671</v>
      </c>
    </row>
    <row r="32" spans="2:6" ht="24.95" hidden="1" customHeight="1" x14ac:dyDescent="0.25">
      <c r="B32" s="194" t="s">
        <v>150</v>
      </c>
      <c r="C32" s="196">
        <f>+(5236.09 + 5356.79 + 5573.61)/3</f>
        <v>5388.8300000000008</v>
      </c>
      <c r="D32" s="196">
        <f>+(13561.47 +13820.52+ 14435.65)/3</f>
        <v>13939.213333333333</v>
      </c>
      <c r="E32" s="195">
        <v>8434.4466666666685</v>
      </c>
      <c r="F32" s="196">
        <v>21002.89</v>
      </c>
    </row>
    <row r="33" spans="2:6" hidden="1" x14ac:dyDescent="0.25">
      <c r="B33" s="194" t="s">
        <v>151</v>
      </c>
      <c r="C33" s="196">
        <f>+(5838.43+ 5981.63 +6214.79)/3</f>
        <v>6011.6166666666677</v>
      </c>
      <c r="D33" s="196">
        <f>+(14187.38+ 14475.54 +15101.94)/3</f>
        <v>14588.286666666667</v>
      </c>
      <c r="E33" s="195">
        <v>9397.5166666666646</v>
      </c>
      <c r="F33" s="196">
        <v>21928.553333333333</v>
      </c>
    </row>
    <row r="34" spans="2:6" hidden="1" x14ac:dyDescent="0.25">
      <c r="B34" s="194" t="s">
        <v>152</v>
      </c>
      <c r="C34" s="196">
        <f>+(6109.28+ 6291.56+ 6521.04)/3</f>
        <v>6307.293333333334</v>
      </c>
      <c r="D34" s="196">
        <f>+(16861.61 +17301.79 +17998.07)/3</f>
        <v>17387.156666666666</v>
      </c>
      <c r="E34" s="195">
        <v>9774.0333333333347</v>
      </c>
      <c r="F34" s="196">
        <v>25934.756666666664</v>
      </c>
    </row>
  </sheetData>
  <mergeCells count="1">
    <mergeCell ref="C3:H3"/>
  </mergeCells>
  <hyperlinks>
    <hyperlink ref="C1" location="INDICE!A20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zoomScaleNormal="100" workbookViewId="0">
      <selection activeCell="C1" sqref="C1"/>
    </sheetView>
  </sheetViews>
  <sheetFormatPr baseColWidth="10" defaultColWidth="0" defaultRowHeight="15" zeroHeight="1" x14ac:dyDescent="0.25"/>
  <cols>
    <col min="1" max="1" width="8.7109375" customWidth="1"/>
    <col min="2" max="2" width="39.7109375" bestFit="1" customWidth="1"/>
    <col min="3" max="7" width="10.7109375" customWidth="1"/>
    <col min="8" max="8" width="11.42578125" customWidth="1"/>
    <col min="9" max="9" width="8.7109375" customWidth="1"/>
    <col min="10" max="15" width="0" hidden="1" customWidth="1"/>
    <col min="16" max="16384" width="11.42578125" hidden="1"/>
  </cols>
  <sheetData>
    <row r="1" spans="2:15" ht="24.95" customHeight="1" x14ac:dyDescent="0.25">
      <c r="B1" s="11" t="s">
        <v>57</v>
      </c>
      <c r="C1" s="16" t="s">
        <v>2</v>
      </c>
      <c r="H1" s="16"/>
    </row>
    <row r="2" spans="2:15" ht="24.95" customHeight="1" x14ac:dyDescent="0.25">
      <c r="B2" s="163" t="s">
        <v>7</v>
      </c>
      <c r="C2" s="160">
        <v>2016</v>
      </c>
      <c r="D2" s="160">
        <v>2017</v>
      </c>
      <c r="E2" s="160">
        <v>2018</v>
      </c>
      <c r="F2" s="184">
        <v>2019</v>
      </c>
      <c r="G2" s="184">
        <v>2020</v>
      </c>
      <c r="H2" s="185">
        <v>2021</v>
      </c>
    </row>
    <row r="3" spans="2:15" s="8" customFormat="1" ht="20.100000000000001" customHeight="1" x14ac:dyDescent="0.25">
      <c r="B3" s="7"/>
      <c r="C3" s="271" t="s">
        <v>8</v>
      </c>
      <c r="D3" s="272"/>
      <c r="E3" s="272"/>
      <c r="F3" s="272"/>
      <c r="G3" s="272"/>
      <c r="H3" s="272"/>
    </row>
    <row r="4" spans="2:15" ht="24.95" hidden="1" customHeight="1" x14ac:dyDescent="0.25">
      <c r="B4" s="25" t="s">
        <v>5</v>
      </c>
      <c r="C4" s="5"/>
      <c r="D4" s="5"/>
      <c r="E4" s="5"/>
      <c r="F4" s="5"/>
    </row>
    <row r="5" spans="2:15" ht="24.95" hidden="1" customHeight="1" x14ac:dyDescent="0.25">
      <c r="B5" s="12" t="s">
        <v>1</v>
      </c>
      <c r="C5" s="2">
        <v>6.75</v>
      </c>
      <c r="D5" s="2">
        <v>5.84</v>
      </c>
      <c r="E5" s="2">
        <v>3.9</v>
      </c>
      <c r="F5" s="2">
        <v>1.71</v>
      </c>
    </row>
    <row r="6" spans="2:15" ht="24.95" hidden="1" customHeight="1" x14ac:dyDescent="0.25">
      <c r="B6" s="12" t="s">
        <v>4</v>
      </c>
      <c r="C6" s="2">
        <v>8.8800000000000008</v>
      </c>
      <c r="D6" s="2">
        <v>6.75</v>
      </c>
      <c r="E6" s="2">
        <v>4.29</v>
      </c>
      <c r="F6" s="41">
        <v>1.73</v>
      </c>
    </row>
    <row r="7" spans="2:15" ht="24.95" customHeight="1" x14ac:dyDescent="0.25">
      <c r="B7" s="3" t="s">
        <v>6</v>
      </c>
      <c r="C7" s="4"/>
      <c r="D7" s="4"/>
      <c r="E7" s="4"/>
      <c r="F7" s="4"/>
      <c r="G7" s="186"/>
      <c r="H7" s="186"/>
    </row>
    <row r="8" spans="2:15" ht="24.95" customHeight="1" x14ac:dyDescent="0.25">
      <c r="B8" s="12" t="s">
        <v>1</v>
      </c>
      <c r="C8" s="13">
        <v>6.27</v>
      </c>
      <c r="D8" s="13">
        <v>4.55</v>
      </c>
      <c r="E8" s="13">
        <v>5.44</v>
      </c>
      <c r="F8" s="13">
        <v>6.76</v>
      </c>
      <c r="G8" s="187">
        <v>11.29</v>
      </c>
      <c r="H8" s="187">
        <v>7.63</v>
      </c>
      <c r="I8" s="42"/>
    </row>
    <row r="9" spans="2:15" ht="24.95" customHeight="1" x14ac:dyDescent="0.25">
      <c r="B9" s="14" t="s">
        <v>4</v>
      </c>
      <c r="C9" s="15">
        <v>7.99</v>
      </c>
      <c r="D9" s="15">
        <v>5.92</v>
      </c>
      <c r="E9" s="15">
        <v>6.89</v>
      </c>
      <c r="F9" s="15">
        <v>8.9</v>
      </c>
      <c r="G9" s="183">
        <v>14.69</v>
      </c>
      <c r="H9" s="183">
        <v>9.91</v>
      </c>
      <c r="I9" s="42"/>
    </row>
    <row r="10" spans="2:15" ht="24.95" customHeight="1" x14ac:dyDescent="0.25">
      <c r="B10" s="3" t="s">
        <v>45</v>
      </c>
      <c r="C10" s="186"/>
      <c r="D10" s="186"/>
      <c r="E10" s="186"/>
      <c r="F10" s="186"/>
      <c r="G10" s="186"/>
      <c r="H10" s="186"/>
      <c r="I10" s="42"/>
    </row>
    <row r="11" spans="2:15" ht="24.95" customHeight="1" x14ac:dyDescent="0.25">
      <c r="B11" s="12" t="s">
        <v>1</v>
      </c>
      <c r="C11" s="13">
        <v>6.1799765465612069</v>
      </c>
      <c r="D11" s="13">
        <v>4.2718481560748147</v>
      </c>
      <c r="E11" s="13">
        <v>5.7221459628063824</v>
      </c>
      <c r="F11" s="13">
        <v>7.6758492265563403</v>
      </c>
      <c r="G11" s="13">
        <v>11.69</v>
      </c>
      <c r="H11" s="187">
        <v>7.68</v>
      </c>
      <c r="I11" s="42"/>
      <c r="J11" s="42"/>
      <c r="K11" s="42"/>
      <c r="L11" s="42"/>
      <c r="M11" s="42"/>
      <c r="N11" s="42"/>
    </row>
    <row r="12" spans="2:15" ht="24.95" customHeight="1" x14ac:dyDescent="0.25">
      <c r="B12" s="14" t="s">
        <v>4</v>
      </c>
      <c r="C12" s="15">
        <v>7.8597170117330322</v>
      </c>
      <c r="D12" s="15">
        <v>5.7531804104125897</v>
      </c>
      <c r="E12" s="15">
        <v>7.3497304905270653</v>
      </c>
      <c r="F12" s="15">
        <v>10.137471412210745</v>
      </c>
      <c r="G12" s="15">
        <v>14.93</v>
      </c>
      <c r="H12" s="183">
        <v>9.6</v>
      </c>
      <c r="I12" s="42"/>
      <c r="J12" s="42"/>
      <c r="K12" s="42"/>
      <c r="L12" s="42"/>
      <c r="M12" s="42"/>
      <c r="N12" s="42"/>
      <c r="O12" s="42"/>
    </row>
    <row r="13" spans="2:15" ht="24.95" customHeight="1" x14ac:dyDescent="0.25">
      <c r="C13" s="13"/>
      <c r="D13" s="13"/>
      <c r="E13" s="13"/>
      <c r="F13" s="13"/>
      <c r="G13" s="13"/>
    </row>
    <row r="14" spans="2:15" ht="24.95" customHeight="1" x14ac:dyDescent="0.25"/>
    <row r="15" spans="2:15" ht="24.95" customHeight="1" x14ac:dyDescent="0.25"/>
    <row r="16" spans="2:1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</sheetData>
  <mergeCells count="1">
    <mergeCell ref="C3:H3"/>
  </mergeCells>
  <hyperlinks>
    <hyperlink ref="C1" location="INDICE!A20" display="INDICE"/>
  </hyperlinks>
  <pageMargins left="0.7" right="0.7" top="0.75" bottom="0.75" header="0.3" footer="0.3"/>
  <pageSetup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workbookViewId="0">
      <selection activeCell="H1" sqref="H1"/>
    </sheetView>
  </sheetViews>
  <sheetFormatPr baseColWidth="10" defaultColWidth="0" defaultRowHeight="24.95" customHeight="1" zeroHeight="1" x14ac:dyDescent="0.25"/>
  <cols>
    <col min="1" max="1" width="11.42578125" customWidth="1"/>
    <col min="2" max="2" width="20.710937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11.42578125" customWidth="1"/>
    <col min="16" max="16384" width="11.42578125" hidden="1"/>
  </cols>
  <sheetData>
    <row r="1" spans="2:14" ht="33.75" customHeight="1" x14ac:dyDescent="0.25">
      <c r="B1" s="11" t="s">
        <v>67</v>
      </c>
      <c r="H1" s="16" t="s">
        <v>2</v>
      </c>
    </row>
    <row r="2" spans="2:14" ht="24" customHeight="1" x14ac:dyDescent="0.25">
      <c r="B2" s="258" t="s">
        <v>7</v>
      </c>
      <c r="C2" s="278">
        <v>2016</v>
      </c>
      <c r="D2" s="274"/>
      <c r="E2" s="273">
        <v>2017</v>
      </c>
      <c r="F2" s="274"/>
      <c r="G2" s="273">
        <v>2018</v>
      </c>
      <c r="H2" s="274"/>
      <c r="I2" s="273">
        <v>2019</v>
      </c>
      <c r="J2" s="274"/>
      <c r="K2" s="273">
        <v>2020</v>
      </c>
      <c r="L2" s="274"/>
      <c r="M2" s="273">
        <v>2021</v>
      </c>
      <c r="N2" s="274"/>
    </row>
    <row r="3" spans="2:14" ht="24" customHeight="1" x14ac:dyDescent="0.25">
      <c r="B3" s="259"/>
      <c r="C3" s="109" t="s">
        <v>85</v>
      </c>
      <c r="D3" s="85" t="s">
        <v>4</v>
      </c>
      <c r="E3" s="85" t="s">
        <v>85</v>
      </c>
      <c r="F3" s="85" t="s">
        <v>4</v>
      </c>
      <c r="G3" s="85" t="s">
        <v>85</v>
      </c>
      <c r="H3" s="85" t="s">
        <v>4</v>
      </c>
      <c r="I3" s="85" t="s">
        <v>85</v>
      </c>
      <c r="J3" s="85" t="s">
        <v>4</v>
      </c>
      <c r="K3" s="85" t="s">
        <v>85</v>
      </c>
      <c r="L3" s="85" t="s">
        <v>4</v>
      </c>
      <c r="M3" s="85" t="s">
        <v>85</v>
      </c>
      <c r="N3" s="85" t="s">
        <v>4</v>
      </c>
    </row>
    <row r="4" spans="2:14" ht="24" customHeight="1" x14ac:dyDescent="0.25">
      <c r="B4" s="237"/>
      <c r="C4" s="275" t="s">
        <v>8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2:14" ht="24" customHeight="1" x14ac:dyDescent="0.25">
      <c r="B5" s="39" t="s">
        <v>6</v>
      </c>
      <c r="C5" s="152"/>
      <c r="D5" s="152"/>
      <c r="E5" s="152"/>
      <c r="F5" s="152"/>
      <c r="G5" s="151"/>
      <c r="H5" s="151"/>
      <c r="I5" s="151"/>
      <c r="J5" s="151"/>
    </row>
    <row r="6" spans="2:14" ht="24" customHeight="1" x14ac:dyDescent="0.25">
      <c r="B6" s="86" t="s">
        <v>86</v>
      </c>
      <c r="C6" s="94">
        <v>77.548953960601935</v>
      </c>
      <c r="D6" s="94">
        <v>72.977334030816635</v>
      </c>
      <c r="E6" s="94">
        <v>76.574879976500526</v>
      </c>
      <c r="F6" s="94">
        <v>72.012182706541921</v>
      </c>
      <c r="G6" s="95">
        <v>77.936737908234761</v>
      </c>
      <c r="H6" s="95">
        <v>74.354328375717955</v>
      </c>
      <c r="I6" s="95">
        <v>78.836686398529821</v>
      </c>
      <c r="J6" s="95">
        <v>74.963531890627166</v>
      </c>
      <c r="K6" s="95">
        <v>78.118658827588519</v>
      </c>
      <c r="L6" s="95">
        <v>73.724197141304288</v>
      </c>
      <c r="M6" s="95">
        <v>81.774735400469751</v>
      </c>
      <c r="N6" s="95">
        <v>78.366232060155824</v>
      </c>
    </row>
    <row r="7" spans="2:14" ht="24" customHeight="1" x14ac:dyDescent="0.25">
      <c r="B7" s="88" t="s">
        <v>87</v>
      </c>
      <c r="C7" s="94">
        <v>13.692907037421515</v>
      </c>
      <c r="D7" s="94">
        <v>15.774813812855138</v>
      </c>
      <c r="E7" s="94">
        <v>15.412891731497449</v>
      </c>
      <c r="F7" s="94">
        <v>17.734618967671473</v>
      </c>
      <c r="G7" s="96">
        <v>14.581019268917794</v>
      </c>
      <c r="H7" s="96">
        <v>16.745877218180695</v>
      </c>
      <c r="I7" s="96">
        <v>13.388968043221491</v>
      </c>
      <c r="J7" s="96">
        <v>15.644528700102924</v>
      </c>
      <c r="K7" s="96">
        <v>13.286436923997449</v>
      </c>
      <c r="L7" s="96">
        <v>16.094275197738998</v>
      </c>
      <c r="M7" s="96">
        <v>10.484400991483936</v>
      </c>
      <c r="N7" s="96">
        <v>11.772895305330772</v>
      </c>
    </row>
    <row r="8" spans="2:14" ht="24" customHeight="1" x14ac:dyDescent="0.25">
      <c r="B8" s="89" t="s">
        <v>88</v>
      </c>
      <c r="C8" s="94">
        <v>8.7581390019765646</v>
      </c>
      <c r="D8" s="94">
        <v>11.247852156328227</v>
      </c>
      <c r="E8" s="94">
        <v>8.0122282920020265</v>
      </c>
      <c r="F8" s="148">
        <v>10.25319832578662</v>
      </c>
      <c r="G8" s="149">
        <v>7.4822428228474358</v>
      </c>
      <c r="H8" s="149">
        <v>8.899794406101341</v>
      </c>
      <c r="I8" s="149">
        <v>7.7743455582486911</v>
      </c>
      <c r="J8" s="150">
        <v>9.3919394092699093</v>
      </c>
      <c r="K8" s="149">
        <v>8.5949042484140374</v>
      </c>
      <c r="L8" s="149">
        <v>10.181527660956712</v>
      </c>
      <c r="M8" s="149">
        <v>7.740863608046304</v>
      </c>
      <c r="N8" s="150">
        <v>9.8608726345134006</v>
      </c>
    </row>
    <row r="9" spans="2:14" ht="24" customHeight="1" x14ac:dyDescent="0.25">
      <c r="B9" s="3" t="s">
        <v>45</v>
      </c>
      <c r="C9" s="277"/>
      <c r="D9" s="277"/>
      <c r="E9" s="277"/>
      <c r="F9" s="277"/>
      <c r="G9" s="277"/>
      <c r="H9" s="151"/>
      <c r="I9" s="151"/>
      <c r="J9" s="151"/>
    </row>
    <row r="10" spans="2:14" ht="24" customHeight="1" x14ac:dyDescent="0.25">
      <c r="B10" s="86" t="s">
        <v>86</v>
      </c>
      <c r="C10" s="94">
        <v>76.270924813009884</v>
      </c>
      <c r="D10" s="94">
        <v>71.087409722431488</v>
      </c>
      <c r="E10" s="94">
        <v>75.160040947413577</v>
      </c>
      <c r="F10" s="94">
        <v>70.226271808510759</v>
      </c>
      <c r="G10" s="95">
        <v>75.425287717579607</v>
      </c>
      <c r="H10" s="95">
        <v>71.538521637138373</v>
      </c>
      <c r="I10" s="95">
        <v>75.558802089308031</v>
      </c>
      <c r="J10" s="95">
        <v>71.23415868806471</v>
      </c>
      <c r="K10" s="95">
        <v>76.186665896354484</v>
      </c>
      <c r="L10" s="95">
        <v>71.908797669901631</v>
      </c>
      <c r="M10" s="95">
        <v>81.276845780276858</v>
      </c>
      <c r="N10" s="95">
        <v>78.35212341948224</v>
      </c>
    </row>
    <row r="11" spans="2:14" ht="24" customHeight="1" x14ac:dyDescent="0.25">
      <c r="B11" s="88" t="s">
        <v>87</v>
      </c>
      <c r="C11" s="94">
        <v>14.71990586310438</v>
      </c>
      <c r="D11" s="94">
        <v>16.928221880639757</v>
      </c>
      <c r="E11" s="94">
        <v>15.747046992203408</v>
      </c>
      <c r="F11" s="94">
        <v>18.367170416008069</v>
      </c>
      <c r="G11" s="96">
        <v>16.521917929801273</v>
      </c>
      <c r="H11" s="96">
        <v>18.938020786341799</v>
      </c>
      <c r="I11" s="96">
        <v>15.694324307629925</v>
      </c>
      <c r="J11" s="96">
        <v>18.234767485704648</v>
      </c>
      <c r="K11" s="96">
        <v>15.466964718221288</v>
      </c>
      <c r="L11" s="96">
        <v>18.390675597831788</v>
      </c>
      <c r="M11" s="96">
        <v>11.759956616004144</v>
      </c>
      <c r="N11" s="96">
        <v>13.198702827186315</v>
      </c>
    </row>
    <row r="12" spans="2:14" ht="24" customHeight="1" x14ac:dyDescent="0.25">
      <c r="B12" s="89" t="s">
        <v>88</v>
      </c>
      <c r="C12" s="149">
        <v>9.0091693238857484</v>
      </c>
      <c r="D12" s="149">
        <v>11.984368396928758</v>
      </c>
      <c r="E12" s="149">
        <v>9.092912060383016</v>
      </c>
      <c r="F12" s="150">
        <v>11.406557775481181</v>
      </c>
      <c r="G12" s="149">
        <v>8.0527943526191219</v>
      </c>
      <c r="H12" s="149">
        <v>9.5234575765198279</v>
      </c>
      <c r="I12" s="149">
        <v>8.7468736030620331</v>
      </c>
      <c r="J12" s="150">
        <v>10.531073826230648</v>
      </c>
      <c r="K12" s="149">
        <v>8.3463693854242109</v>
      </c>
      <c r="L12" s="149">
        <v>9.7005267322665798</v>
      </c>
      <c r="M12" s="149">
        <v>6.9631976037190064</v>
      </c>
      <c r="N12" s="150">
        <v>8.4491737533314488</v>
      </c>
    </row>
    <row r="13" spans="2:14" ht="24.95" customHeight="1" x14ac:dyDescent="0.25"/>
  </sheetData>
  <mergeCells count="9">
    <mergeCell ref="M2:N2"/>
    <mergeCell ref="C4:N4"/>
    <mergeCell ref="B2:B3"/>
    <mergeCell ref="K2:L2"/>
    <mergeCell ref="C9:G9"/>
    <mergeCell ref="C2:D2"/>
    <mergeCell ref="E2:F2"/>
    <mergeCell ref="G2:H2"/>
    <mergeCell ref="I2:J2"/>
  </mergeCells>
  <hyperlinks>
    <hyperlink ref="H1" location="INDICE!A24" display="INDICE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H1" sqref="H1"/>
    </sheetView>
  </sheetViews>
  <sheetFormatPr baseColWidth="10" defaultColWidth="0" defaultRowHeight="15" zeroHeight="1" x14ac:dyDescent="0.25"/>
  <cols>
    <col min="1" max="1" width="8.7109375" customWidth="1"/>
    <col min="2" max="2" width="24.7109375" customWidth="1"/>
    <col min="3" max="3" width="6.85546875" customWidth="1"/>
    <col min="4" max="4" width="7.140625" customWidth="1"/>
    <col min="5" max="5" width="6.85546875" customWidth="1"/>
    <col min="6" max="6" width="7.140625" customWidth="1"/>
    <col min="7" max="7" width="6.85546875" customWidth="1"/>
    <col min="8" max="8" width="7.140625" customWidth="1"/>
    <col min="9" max="9" width="6.85546875" customWidth="1"/>
    <col min="10" max="10" width="7.140625" customWidth="1"/>
    <col min="11" max="11" width="6.85546875" customWidth="1"/>
    <col min="12" max="12" width="7.140625" customWidth="1"/>
    <col min="13" max="13" width="6.85546875" customWidth="1"/>
    <col min="14" max="14" width="7.140625" customWidth="1"/>
    <col min="15" max="15" width="8.7109375" customWidth="1"/>
    <col min="16" max="16384" width="11.42578125" hidden="1"/>
  </cols>
  <sheetData>
    <row r="1" spans="2:14" ht="24.95" customHeight="1" x14ac:dyDescent="0.25">
      <c r="B1" s="11" t="s">
        <v>68</v>
      </c>
      <c r="H1" s="16" t="s">
        <v>2</v>
      </c>
    </row>
    <row r="2" spans="2:14" ht="24.95" customHeight="1" x14ac:dyDescent="0.25">
      <c r="B2" s="280" t="s">
        <v>7</v>
      </c>
      <c r="C2" s="278">
        <v>2016</v>
      </c>
      <c r="D2" s="274"/>
      <c r="E2" s="273">
        <v>2017</v>
      </c>
      <c r="F2" s="274"/>
      <c r="G2" s="273">
        <v>2018</v>
      </c>
      <c r="H2" s="274"/>
      <c r="I2" s="273">
        <v>2019</v>
      </c>
      <c r="J2" s="274"/>
      <c r="K2" s="273">
        <v>2020</v>
      </c>
      <c r="L2" s="274"/>
      <c r="M2" s="273">
        <v>2021</v>
      </c>
      <c r="N2" s="274"/>
    </row>
    <row r="3" spans="2:14" ht="24.95" customHeight="1" x14ac:dyDescent="0.25">
      <c r="B3" s="281"/>
      <c r="C3" s="162" t="s">
        <v>85</v>
      </c>
      <c r="D3" s="85" t="s">
        <v>4</v>
      </c>
      <c r="E3" s="85" t="s">
        <v>85</v>
      </c>
      <c r="F3" s="85" t="s">
        <v>4</v>
      </c>
      <c r="G3" s="85" t="s">
        <v>85</v>
      </c>
      <c r="H3" s="85" t="s">
        <v>4</v>
      </c>
      <c r="I3" s="85" t="s">
        <v>85</v>
      </c>
      <c r="J3" s="85" t="s">
        <v>4</v>
      </c>
      <c r="K3" s="85" t="s">
        <v>85</v>
      </c>
      <c r="L3" s="85" t="s">
        <v>4</v>
      </c>
      <c r="M3" s="85" t="s">
        <v>85</v>
      </c>
      <c r="N3" s="85" t="s">
        <v>4</v>
      </c>
    </row>
    <row r="4" spans="2:14" ht="24.95" customHeight="1" x14ac:dyDescent="0.25">
      <c r="B4" s="164"/>
      <c r="C4" s="279" t="s">
        <v>8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2:14" ht="24.95" customHeight="1" x14ac:dyDescent="0.25">
      <c r="B5" s="39" t="s">
        <v>6</v>
      </c>
      <c r="C5" s="161"/>
      <c r="D5" s="161"/>
      <c r="E5" s="161"/>
      <c r="F5" s="161"/>
    </row>
    <row r="6" spans="2:14" ht="24.95" customHeight="1" x14ac:dyDescent="0.25">
      <c r="B6" s="90" t="s">
        <v>89</v>
      </c>
      <c r="C6" s="53">
        <v>97.253154603949412</v>
      </c>
      <c r="D6" s="53">
        <v>95.121077894235924</v>
      </c>
      <c r="E6" s="91">
        <v>96.893231016453768</v>
      </c>
      <c r="F6" s="91">
        <v>94.408693473390855</v>
      </c>
      <c r="G6" s="91">
        <v>97.696102755541261</v>
      </c>
      <c r="H6" s="91">
        <v>95.376263906163743</v>
      </c>
      <c r="I6" s="91">
        <v>97.532947876795888</v>
      </c>
      <c r="J6" s="91">
        <v>95.185132024884808</v>
      </c>
      <c r="K6" s="91">
        <v>97.551553414588028</v>
      </c>
      <c r="L6" s="91">
        <v>95.901020986319168</v>
      </c>
      <c r="M6" s="91">
        <v>97.333837376755511</v>
      </c>
      <c r="N6" s="91">
        <v>94.220298335318375</v>
      </c>
    </row>
    <row r="7" spans="2:14" ht="24.95" customHeight="1" x14ac:dyDescent="0.25">
      <c r="B7" s="92" t="s">
        <v>90</v>
      </c>
      <c r="C7" s="2">
        <v>82.205460105144184</v>
      </c>
      <c r="D7" s="2">
        <v>72.091956472473058</v>
      </c>
      <c r="E7" s="51">
        <v>82.388032846678314</v>
      </c>
      <c r="F7" s="51">
        <v>72.404068385266285</v>
      </c>
      <c r="G7" s="51">
        <v>83.719328981734023</v>
      </c>
      <c r="H7" s="51">
        <v>75.294952797626109</v>
      </c>
      <c r="I7" s="51">
        <v>83.865307066960909</v>
      </c>
      <c r="J7" s="51">
        <v>74.810676293148177</v>
      </c>
      <c r="K7" s="51">
        <v>84.022829442170391</v>
      </c>
      <c r="L7" s="51">
        <v>76.625578772363426</v>
      </c>
      <c r="M7" s="51">
        <v>85.266520404731224</v>
      </c>
      <c r="N7" s="51">
        <v>76.697504655997932</v>
      </c>
    </row>
    <row r="8" spans="2:14" ht="24.95" customHeight="1" x14ac:dyDescent="0.25">
      <c r="B8" s="92" t="s">
        <v>91</v>
      </c>
      <c r="C8" s="2">
        <v>15.047694498805214</v>
      </c>
      <c r="D8" s="2">
        <v>23.029121421762877</v>
      </c>
      <c r="E8" s="51">
        <v>14.505198169775452</v>
      </c>
      <c r="F8" s="51">
        <v>22.004625088124559</v>
      </c>
      <c r="G8" s="51">
        <v>13.976773773807238</v>
      </c>
      <c r="H8" s="51">
        <v>20.081311108537637</v>
      </c>
      <c r="I8" s="51">
        <v>13.667640809834969</v>
      </c>
      <c r="J8" s="51">
        <v>20.374455731736639</v>
      </c>
      <c r="K8" s="51">
        <v>13.52872397241765</v>
      </c>
      <c r="L8" s="51">
        <v>19.275442213955763</v>
      </c>
      <c r="M8" s="51">
        <v>12.067316972024287</v>
      </c>
      <c r="N8" s="51">
        <v>17.522793679320444</v>
      </c>
    </row>
    <row r="9" spans="2:14" ht="24.95" customHeight="1" x14ac:dyDescent="0.25">
      <c r="B9" s="93" t="s">
        <v>92</v>
      </c>
      <c r="C9" s="53">
        <v>2.7468453960505967</v>
      </c>
      <c r="D9" s="53">
        <v>4.8789221057640644</v>
      </c>
      <c r="E9" s="54">
        <v>3.1067689835462349</v>
      </c>
      <c r="F9" s="54">
        <v>5.5913065266091486</v>
      </c>
      <c r="G9" s="54">
        <v>2.3038972444587351</v>
      </c>
      <c r="H9" s="54">
        <v>4.6237360938362437</v>
      </c>
      <c r="I9" s="54">
        <v>2.4670521232041196</v>
      </c>
      <c r="J9" s="54">
        <v>4.8148679751151846</v>
      </c>
      <c r="K9" s="198">
        <v>2.448446585411963</v>
      </c>
      <c r="L9" s="198">
        <v>4.0989790136808182</v>
      </c>
      <c r="M9" s="198">
        <v>2.6661626232444795</v>
      </c>
      <c r="N9" s="198">
        <v>5.779701664681629</v>
      </c>
    </row>
    <row r="10" spans="2:14" ht="24.95" customHeight="1" x14ac:dyDescent="0.25">
      <c r="B10" s="3" t="s">
        <v>45</v>
      </c>
      <c r="C10" s="282"/>
      <c r="D10" s="282"/>
      <c r="E10" s="282"/>
      <c r="F10" s="282"/>
      <c r="G10" s="282"/>
    </row>
    <row r="11" spans="2:14" ht="24.95" customHeight="1" x14ac:dyDescent="0.25">
      <c r="B11" s="90" t="s">
        <v>89</v>
      </c>
      <c r="C11" s="53">
        <v>96.980675415736556</v>
      </c>
      <c r="D11" s="53">
        <v>94.623125619891198</v>
      </c>
      <c r="E11" s="91">
        <v>96.728960382656453</v>
      </c>
      <c r="F11" s="91">
        <v>94.018395703468968</v>
      </c>
      <c r="G11" s="91">
        <v>97.576481404957306</v>
      </c>
      <c r="H11" s="91">
        <v>95.218007787933828</v>
      </c>
      <c r="I11" s="91">
        <v>97.178069626239932</v>
      </c>
      <c r="J11" s="91">
        <v>94.567863431490267</v>
      </c>
      <c r="K11" s="91">
        <v>97.691774399267601</v>
      </c>
      <c r="L11" s="91">
        <v>96.466783523032746</v>
      </c>
      <c r="M11" s="91">
        <v>97.579464614100019</v>
      </c>
      <c r="N11" s="91">
        <v>94.859513115492575</v>
      </c>
    </row>
    <row r="12" spans="2:14" ht="24.95" customHeight="1" x14ac:dyDescent="0.25">
      <c r="B12" s="92" t="s">
        <v>90</v>
      </c>
      <c r="C12" s="2">
        <v>81.562483753804898</v>
      </c>
      <c r="D12" s="2">
        <v>71.029917269982974</v>
      </c>
      <c r="E12" s="51">
        <v>80.990474139329336</v>
      </c>
      <c r="F12" s="51">
        <v>70.794341542494848</v>
      </c>
      <c r="G12" s="51">
        <v>82.736325488445374</v>
      </c>
      <c r="H12" s="51">
        <v>73.896047756842847</v>
      </c>
      <c r="I12" s="51">
        <v>83.246386443645861</v>
      </c>
      <c r="J12" s="51">
        <v>74.73496740806975</v>
      </c>
      <c r="K12" s="51">
        <v>83.833288151561874</v>
      </c>
      <c r="L12" s="51">
        <v>76.810896142257263</v>
      </c>
      <c r="M12" s="51">
        <v>85.604553994188223</v>
      </c>
      <c r="N12" s="51">
        <v>77.718195214799692</v>
      </c>
    </row>
    <row r="13" spans="2:14" ht="24.95" customHeight="1" x14ac:dyDescent="0.25">
      <c r="B13" s="92" t="s">
        <v>91</v>
      </c>
      <c r="C13" s="2">
        <v>15.418191661931651</v>
      </c>
      <c r="D13" s="2">
        <v>23.59320834990822</v>
      </c>
      <c r="E13" s="51">
        <v>15.73848624332712</v>
      </c>
      <c r="F13" s="51">
        <v>23.224054160974116</v>
      </c>
      <c r="G13" s="51">
        <v>14.840155916511936</v>
      </c>
      <c r="H13" s="51">
        <v>21.321960031090974</v>
      </c>
      <c r="I13" s="51">
        <v>13.931683182594062</v>
      </c>
      <c r="J13" s="51">
        <v>19.83289602342051</v>
      </c>
      <c r="K13" s="51">
        <v>13.858486247705729</v>
      </c>
      <c r="L13" s="51">
        <v>19.655887380775482</v>
      </c>
      <c r="M13" s="51">
        <v>11.974910619911796</v>
      </c>
      <c r="N13" s="51">
        <v>17.141317900692886</v>
      </c>
    </row>
    <row r="14" spans="2:14" ht="24.95" customHeight="1" x14ac:dyDescent="0.25">
      <c r="B14" s="39" t="s">
        <v>92</v>
      </c>
      <c r="C14" s="54">
        <v>3.0193245842634457</v>
      </c>
      <c r="D14" s="54">
        <v>5.3768743801088075</v>
      </c>
      <c r="E14" s="54">
        <v>3.2710396173435368</v>
      </c>
      <c r="F14" s="54">
        <v>5.9816042965310343</v>
      </c>
      <c r="G14" s="54">
        <v>2.4235185950426943</v>
      </c>
      <c r="H14" s="54">
        <v>4.7819922120661706</v>
      </c>
      <c r="I14" s="54">
        <v>2.8219303737600674</v>
      </c>
      <c r="J14" s="54">
        <v>5.4321365685097405</v>
      </c>
      <c r="K14" s="198">
        <v>2.3082256007323889</v>
      </c>
      <c r="L14" s="198">
        <v>3.53321647696727</v>
      </c>
      <c r="M14" s="198">
        <v>2.4205353858999805</v>
      </c>
      <c r="N14" s="198">
        <v>5.1404868845074212</v>
      </c>
    </row>
    <row r="15" spans="2:14" ht="24.95" customHeight="1" x14ac:dyDescent="0.25"/>
    <row r="16" spans="2:14" ht="24.95" hidden="1" customHeight="1" x14ac:dyDescent="0.25"/>
    <row r="17" spans="3:4" ht="24.95" hidden="1" customHeight="1" x14ac:dyDescent="0.25"/>
    <row r="18" spans="3:4" ht="24.95" hidden="1" customHeight="1" x14ac:dyDescent="0.25"/>
    <row r="19" spans="3:4" ht="24.95" hidden="1" customHeight="1" x14ac:dyDescent="0.25">
      <c r="C19" s="166"/>
      <c r="D19" s="120"/>
    </row>
    <row r="20" spans="3:4" ht="24.95" hidden="1" customHeight="1" x14ac:dyDescent="0.25">
      <c r="C20" s="165"/>
      <c r="D20" s="120"/>
    </row>
    <row r="21" spans="3:4" ht="24.95" hidden="1" customHeight="1" x14ac:dyDescent="0.25"/>
    <row r="22" spans="3:4" ht="24.95" hidden="1" customHeight="1" x14ac:dyDescent="0.25"/>
    <row r="23" spans="3:4" ht="24.95" hidden="1" customHeight="1" x14ac:dyDescent="0.25"/>
    <row r="24" spans="3:4" ht="24.95" hidden="1" customHeight="1" x14ac:dyDescent="0.25"/>
    <row r="25" spans="3:4" ht="24.95" hidden="1" customHeight="1" x14ac:dyDescent="0.25"/>
    <row r="26" spans="3:4" ht="24.95" hidden="1" customHeight="1" x14ac:dyDescent="0.25"/>
    <row r="27" spans="3:4" ht="24.95" hidden="1" customHeight="1" x14ac:dyDescent="0.25"/>
    <row r="28" spans="3:4" ht="24.95" hidden="1" customHeight="1" x14ac:dyDescent="0.25"/>
    <row r="29" spans="3:4" ht="24.95" hidden="1" customHeight="1" x14ac:dyDescent="0.25"/>
    <row r="30" spans="3:4" ht="24.95" hidden="1" customHeight="1" x14ac:dyDescent="0.25"/>
    <row r="31" spans="3:4" ht="24.95" hidden="1" customHeight="1" x14ac:dyDescent="0.25"/>
  </sheetData>
  <mergeCells count="9">
    <mergeCell ref="K2:L2"/>
    <mergeCell ref="M2:N2"/>
    <mergeCell ref="C4:N4"/>
    <mergeCell ref="B2:B3"/>
    <mergeCell ref="C10:G10"/>
    <mergeCell ref="C2:D2"/>
    <mergeCell ref="E2:F2"/>
    <mergeCell ref="G2:H2"/>
    <mergeCell ref="I2:J2"/>
  </mergeCells>
  <hyperlinks>
    <hyperlink ref="H1" location="INDICE!A24" display="INDICE"/>
  </hyperlinks>
  <pageMargins left="0.7" right="0.7" top="0.75" bottom="0.75" header="0.3" footer="0.3"/>
  <pageSetup paperSize="9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workbookViewId="0">
      <selection activeCell="H1" sqref="H1"/>
    </sheetView>
  </sheetViews>
  <sheetFormatPr baseColWidth="10" defaultColWidth="0" defaultRowHeight="15" zeroHeight="1" x14ac:dyDescent="0.25"/>
  <cols>
    <col min="1" max="1" width="8.7109375" customWidth="1"/>
    <col min="2" max="2" width="20.7109375" customWidth="1"/>
    <col min="3" max="3" width="6.5703125" customWidth="1"/>
    <col min="4" max="4" width="7.28515625" customWidth="1"/>
    <col min="5" max="5" width="6.5703125" customWidth="1"/>
    <col min="6" max="6" width="7.28515625" customWidth="1"/>
    <col min="7" max="7" width="6.5703125" customWidth="1"/>
    <col min="8" max="8" width="7.28515625" customWidth="1"/>
    <col min="9" max="9" width="6.5703125" customWidth="1"/>
    <col min="10" max="10" width="7.28515625" customWidth="1"/>
    <col min="11" max="11" width="6.5703125" customWidth="1"/>
    <col min="12" max="12" width="7.28515625" customWidth="1"/>
    <col min="13" max="13" width="6.5703125" customWidth="1"/>
    <col min="14" max="14" width="7.28515625" customWidth="1"/>
    <col min="15" max="15" width="8.7109375" customWidth="1"/>
    <col min="16" max="16384" width="11.42578125" hidden="1"/>
  </cols>
  <sheetData>
    <row r="1" spans="2:14" ht="24.95" customHeight="1" x14ac:dyDescent="0.25">
      <c r="B1" s="11" t="s">
        <v>69</v>
      </c>
      <c r="H1" s="16" t="s">
        <v>2</v>
      </c>
    </row>
    <row r="2" spans="2:14" ht="24.95" customHeight="1" x14ac:dyDescent="0.25">
      <c r="B2" s="258" t="s">
        <v>7</v>
      </c>
      <c r="C2" s="278">
        <v>2016</v>
      </c>
      <c r="D2" s="274"/>
      <c r="E2" s="273">
        <v>2017</v>
      </c>
      <c r="F2" s="274"/>
      <c r="G2" s="273">
        <v>2018</v>
      </c>
      <c r="H2" s="274"/>
      <c r="I2" s="273">
        <v>2019</v>
      </c>
      <c r="J2" s="274"/>
      <c r="K2" s="273">
        <v>2020</v>
      </c>
      <c r="L2" s="274"/>
      <c r="M2" s="273">
        <v>2021</v>
      </c>
      <c r="N2" s="274"/>
    </row>
    <row r="3" spans="2:14" ht="24.95" customHeight="1" x14ac:dyDescent="0.25">
      <c r="B3" s="259"/>
      <c r="C3" s="109" t="s">
        <v>85</v>
      </c>
      <c r="D3" s="85" t="s">
        <v>4</v>
      </c>
      <c r="E3" s="85" t="s">
        <v>85</v>
      </c>
      <c r="F3" s="85" t="s">
        <v>4</v>
      </c>
      <c r="G3" s="85" t="s">
        <v>85</v>
      </c>
      <c r="H3" s="85" t="s">
        <v>4</v>
      </c>
      <c r="I3" s="85" t="s">
        <v>85</v>
      </c>
      <c r="J3" s="85" t="s">
        <v>4</v>
      </c>
      <c r="K3" s="85" t="s">
        <v>85</v>
      </c>
      <c r="L3" s="85" t="s">
        <v>4</v>
      </c>
      <c r="M3" s="85" t="s">
        <v>85</v>
      </c>
      <c r="N3" s="85" t="s">
        <v>4</v>
      </c>
    </row>
    <row r="4" spans="2:14" ht="24.95" customHeight="1" x14ac:dyDescent="0.25">
      <c r="B4" s="142"/>
      <c r="C4" s="283" t="s">
        <v>8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2:14" ht="24.95" customHeight="1" x14ac:dyDescent="0.25">
      <c r="B5" s="39" t="s">
        <v>6</v>
      </c>
      <c r="C5" s="108"/>
      <c r="D5" s="108"/>
      <c r="E5" s="108"/>
      <c r="F5" s="108"/>
    </row>
    <row r="6" spans="2:14" ht="24.95" customHeight="1" x14ac:dyDescent="0.25">
      <c r="B6" s="86" t="s">
        <v>93</v>
      </c>
      <c r="C6" s="9">
        <v>82.036533892044986</v>
      </c>
      <c r="D6" s="9">
        <v>79.12598127919135</v>
      </c>
      <c r="E6" s="9">
        <v>82.000156262501463</v>
      </c>
      <c r="F6" s="9">
        <v>80.348280903956464</v>
      </c>
      <c r="G6" s="143">
        <v>81.743548385279183</v>
      </c>
      <c r="H6" s="143">
        <v>79.480098600848549</v>
      </c>
      <c r="I6" s="143">
        <v>82.826813587498194</v>
      </c>
      <c r="J6" s="143">
        <v>81.110320056736839</v>
      </c>
      <c r="K6" s="143">
        <v>81.110348567869877</v>
      </c>
      <c r="L6" s="143">
        <v>79.209973588457572</v>
      </c>
      <c r="M6" s="143">
        <v>81.474300951521556</v>
      </c>
      <c r="N6" s="143">
        <v>79.665258546319833</v>
      </c>
    </row>
    <row r="7" spans="2:14" ht="24.95" customHeight="1" x14ac:dyDescent="0.25">
      <c r="B7" s="88" t="s">
        <v>94</v>
      </c>
      <c r="C7" s="144">
        <v>71.850064455656295</v>
      </c>
      <c r="D7" s="144">
        <v>66.155871796724725</v>
      </c>
      <c r="E7" s="144">
        <v>72.8455589333131</v>
      </c>
      <c r="F7" s="144">
        <v>67.952889117876651</v>
      </c>
      <c r="G7" s="144">
        <v>71.24357148679475</v>
      </c>
      <c r="H7" s="144">
        <v>66.12592814290204</v>
      </c>
      <c r="I7" s="144">
        <v>70.856797301451138</v>
      </c>
      <c r="J7" s="144">
        <v>66.20461325527593</v>
      </c>
      <c r="K7" s="144">
        <v>66.971011622186296</v>
      </c>
      <c r="L7" s="144">
        <v>60.789928621560662</v>
      </c>
      <c r="M7" s="144">
        <v>71.656994356314399</v>
      </c>
      <c r="N7" s="144">
        <v>67.403793605702518</v>
      </c>
    </row>
    <row r="8" spans="2:14" ht="24.95" customHeight="1" x14ac:dyDescent="0.25">
      <c r="B8" s="88" t="s">
        <v>95</v>
      </c>
      <c r="C8" s="144">
        <v>59.076329430297214</v>
      </c>
      <c r="D8" s="144">
        <v>54.294910744088476</v>
      </c>
      <c r="E8" s="144">
        <v>61.320767474260819</v>
      </c>
      <c r="F8" s="144">
        <v>56.70139940402936</v>
      </c>
      <c r="G8" s="144">
        <v>62.173803782863779</v>
      </c>
      <c r="H8" s="144">
        <v>57.695778181178305</v>
      </c>
      <c r="I8" s="144">
        <v>64.057002808461888</v>
      </c>
      <c r="J8" s="144">
        <v>59.77466479790241</v>
      </c>
      <c r="K8" s="144">
        <v>60.054921905507861</v>
      </c>
      <c r="L8" s="144">
        <v>55.425930156509921</v>
      </c>
      <c r="M8" s="144">
        <v>68.32779499802048</v>
      </c>
      <c r="N8" s="144">
        <v>64.402593475934154</v>
      </c>
    </row>
    <row r="9" spans="2:14" ht="24.95" customHeight="1" x14ac:dyDescent="0.25">
      <c r="B9" s="39" t="s">
        <v>96</v>
      </c>
      <c r="C9" s="24">
        <v>49.588499045879722</v>
      </c>
      <c r="D9" s="24">
        <v>43.482847370007086</v>
      </c>
      <c r="E9" s="24">
        <v>51.008888556664125</v>
      </c>
      <c r="F9" s="145">
        <v>45.325778520231964</v>
      </c>
      <c r="G9" s="146">
        <v>50.612547015340539</v>
      </c>
      <c r="H9" s="146">
        <v>45.102512697340813</v>
      </c>
      <c r="I9" s="146">
        <v>51.434613173963726</v>
      </c>
      <c r="J9" s="147">
        <v>46.606490838278646</v>
      </c>
      <c r="K9" s="146">
        <v>47.2</v>
      </c>
      <c r="L9" s="146">
        <v>41.2</v>
      </c>
      <c r="M9" s="146">
        <v>52.2</v>
      </c>
      <c r="N9" s="147">
        <v>47</v>
      </c>
    </row>
    <row r="10" spans="2:14" ht="24.95" customHeight="1" x14ac:dyDescent="0.25">
      <c r="B10" s="3" t="s">
        <v>45</v>
      </c>
      <c r="C10" s="282"/>
      <c r="D10" s="282"/>
      <c r="E10" s="282"/>
      <c r="F10" s="282"/>
      <c r="G10" s="282"/>
    </row>
    <row r="11" spans="2:14" ht="24.95" customHeight="1" x14ac:dyDescent="0.25">
      <c r="B11" s="86" t="s">
        <v>93</v>
      </c>
      <c r="C11" s="9">
        <v>79.713961616496135</v>
      </c>
      <c r="D11" s="9">
        <v>76.663247637979353</v>
      </c>
      <c r="E11" s="9">
        <v>79.045134070338719</v>
      </c>
      <c r="F11" s="9">
        <v>77.573169874819783</v>
      </c>
      <c r="G11" s="143">
        <v>79.137678370291326</v>
      </c>
      <c r="H11" s="143">
        <v>76.571677633575277</v>
      </c>
      <c r="I11" s="143">
        <v>80.024074951310951</v>
      </c>
      <c r="J11" s="143">
        <v>78.182384769555796</v>
      </c>
      <c r="K11" s="143">
        <v>78.169760506983906</v>
      </c>
      <c r="L11" s="143">
        <v>76.220965064449473</v>
      </c>
      <c r="M11" s="143">
        <v>78.954940507155385</v>
      </c>
      <c r="N11" s="143">
        <v>77.317060171614344</v>
      </c>
    </row>
    <row r="12" spans="2:14" ht="24.95" customHeight="1" x14ac:dyDescent="0.25">
      <c r="B12" s="88" t="s">
        <v>94</v>
      </c>
      <c r="C12" s="144">
        <v>72.243402871056233</v>
      </c>
      <c r="D12" s="144">
        <v>66.354299418962171</v>
      </c>
      <c r="E12" s="144">
        <v>71.37911862134095</v>
      </c>
      <c r="F12" s="144">
        <v>66.463432735570152</v>
      </c>
      <c r="G12" s="144">
        <v>69.987155988888148</v>
      </c>
      <c r="H12" s="144">
        <v>64.917821496641082</v>
      </c>
      <c r="I12" s="144">
        <v>69.474377911307499</v>
      </c>
      <c r="J12" s="144">
        <v>64.478422138783074</v>
      </c>
      <c r="K12" s="144">
        <v>65.072150104214344</v>
      </c>
      <c r="L12" s="144">
        <v>58.905101702928938</v>
      </c>
      <c r="M12" s="144">
        <v>71.838529362063085</v>
      </c>
      <c r="N12" s="144">
        <v>68.49223179784309</v>
      </c>
    </row>
    <row r="13" spans="2:14" ht="24.95" customHeight="1" x14ac:dyDescent="0.25">
      <c r="B13" s="88" t="s">
        <v>95</v>
      </c>
      <c r="C13" s="144">
        <v>58.544198926027747</v>
      </c>
      <c r="D13" s="144">
        <v>53.463201153799623</v>
      </c>
      <c r="E13" s="144">
        <v>59.242995505156273</v>
      </c>
      <c r="F13" s="144">
        <v>54.696702118700202</v>
      </c>
      <c r="G13" s="144">
        <v>59.518368396694243</v>
      </c>
      <c r="H13" s="144">
        <v>55.07147120192306</v>
      </c>
      <c r="I13" s="144">
        <v>61.508788777706577</v>
      </c>
      <c r="J13" s="144">
        <v>56.83698366471728</v>
      </c>
      <c r="K13" s="144">
        <v>57.740970682215121</v>
      </c>
      <c r="L13" s="144">
        <v>53.326301633298357</v>
      </c>
      <c r="M13" s="144">
        <v>66.977688388485575</v>
      </c>
      <c r="N13" s="144">
        <v>63.556633854879728</v>
      </c>
    </row>
    <row r="14" spans="2:14" ht="24.95" customHeight="1" x14ac:dyDescent="0.25">
      <c r="B14" s="39" t="s">
        <v>96</v>
      </c>
      <c r="C14" s="146">
        <v>48.604264329917022</v>
      </c>
      <c r="D14" s="146">
        <v>42.221765006034722</v>
      </c>
      <c r="E14" s="146">
        <v>48.464179123307218</v>
      </c>
      <c r="F14" s="147">
        <v>42.903460252026306</v>
      </c>
      <c r="G14" s="146">
        <v>47.562747631228369</v>
      </c>
      <c r="H14" s="146">
        <v>41.997698626383887</v>
      </c>
      <c r="I14" s="146">
        <v>48.634307171498833</v>
      </c>
      <c r="J14" s="147">
        <v>43.287387774643179</v>
      </c>
      <c r="K14" s="146">
        <v>44.1</v>
      </c>
      <c r="L14" s="146">
        <v>38.299999999999997</v>
      </c>
      <c r="M14" s="146">
        <v>50.8</v>
      </c>
      <c r="N14" s="147">
        <v>46.2</v>
      </c>
    </row>
    <row r="15" spans="2:14" ht="24.95" customHeight="1" x14ac:dyDescent="0.25"/>
    <row r="16" spans="2:14" ht="24.95" hidden="1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</sheetData>
  <mergeCells count="9">
    <mergeCell ref="K2:L2"/>
    <mergeCell ref="M2:N2"/>
    <mergeCell ref="C4:N4"/>
    <mergeCell ref="B2:B3"/>
    <mergeCell ref="C10:G10"/>
    <mergeCell ref="C2:D2"/>
    <mergeCell ref="E2:F2"/>
    <mergeCell ref="G2:H2"/>
    <mergeCell ref="I2:J2"/>
  </mergeCells>
  <hyperlinks>
    <hyperlink ref="H1" location="INDICE!A24" display="INDIC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showGridLines="0" workbookViewId="0">
      <selection activeCell="E1" sqref="E1"/>
    </sheetView>
  </sheetViews>
  <sheetFormatPr baseColWidth="10" defaultColWidth="0" defaultRowHeight="15" zeroHeight="1" x14ac:dyDescent="0.25"/>
  <cols>
    <col min="1" max="1" width="22.7109375" customWidth="1"/>
    <col min="2" max="2" width="20.7109375" customWidth="1"/>
    <col min="3" max="8" width="10.7109375" customWidth="1"/>
    <col min="9" max="16384" width="11.42578125" hidden="1"/>
  </cols>
  <sheetData>
    <row r="1" spans="1:8" ht="24.95" customHeight="1" x14ac:dyDescent="0.25">
      <c r="A1" s="11" t="s">
        <v>97</v>
      </c>
      <c r="B1" s="22"/>
      <c r="E1" s="16" t="s">
        <v>2</v>
      </c>
    </row>
    <row r="2" spans="1:8" ht="24.95" customHeight="1" x14ac:dyDescent="0.25">
      <c r="A2" s="285" t="s">
        <v>7</v>
      </c>
      <c r="B2" s="286"/>
      <c r="C2" s="208">
        <v>2016</v>
      </c>
      <c r="D2" s="208">
        <v>2017</v>
      </c>
      <c r="E2" s="208">
        <v>2018</v>
      </c>
      <c r="F2" s="208">
        <v>2019</v>
      </c>
      <c r="G2" s="208">
        <v>2020</v>
      </c>
      <c r="H2" s="208">
        <v>2021</v>
      </c>
    </row>
    <row r="3" spans="1:8" ht="24.95" customHeight="1" x14ac:dyDescent="0.25">
      <c r="A3" s="153" t="s">
        <v>6</v>
      </c>
      <c r="B3" s="153"/>
      <c r="C3" s="154"/>
      <c r="D3" s="154"/>
      <c r="E3" s="155"/>
      <c r="F3" s="155"/>
    </row>
    <row r="4" spans="1:8" ht="24.95" customHeight="1" x14ac:dyDescent="0.25">
      <c r="A4" s="97" t="s">
        <v>99</v>
      </c>
      <c r="B4" s="156"/>
      <c r="C4" s="91">
        <v>62.46454555067892</v>
      </c>
      <c r="D4" s="91">
        <v>63.940718664766969</v>
      </c>
      <c r="E4" s="91">
        <v>61.347314195261525</v>
      </c>
      <c r="F4" s="91">
        <v>61.552545925392479</v>
      </c>
      <c r="G4" s="91">
        <v>60.65516161803324</v>
      </c>
      <c r="H4" s="91">
        <v>62.191885310391534</v>
      </c>
    </row>
    <row r="5" spans="1:8" ht="24.95" customHeight="1" x14ac:dyDescent="0.25">
      <c r="A5" s="99" t="s">
        <v>100</v>
      </c>
      <c r="B5" s="98"/>
      <c r="C5" s="53">
        <v>37.53545444932108</v>
      </c>
      <c r="D5" s="53">
        <v>36.059281335233024</v>
      </c>
      <c r="E5" s="13">
        <v>38.652685804738482</v>
      </c>
      <c r="F5" s="13">
        <v>38.447454074607521</v>
      </c>
      <c r="G5" s="199">
        <v>39.34483838196676</v>
      </c>
      <c r="H5" s="199">
        <v>37.808114689608459</v>
      </c>
    </row>
    <row r="6" spans="1:8" ht="24.95" customHeight="1" x14ac:dyDescent="0.25">
      <c r="A6" s="287" t="s">
        <v>100</v>
      </c>
      <c r="B6" s="100" t="s">
        <v>101</v>
      </c>
      <c r="C6" s="2">
        <v>20.563091215357122</v>
      </c>
      <c r="D6" s="2">
        <v>19.438641988710785</v>
      </c>
      <c r="E6" s="51">
        <v>21.96018801252966</v>
      </c>
      <c r="F6" s="51">
        <v>20.844350356212761</v>
      </c>
      <c r="G6" s="51">
        <v>21.133094572943001</v>
      </c>
      <c r="H6" s="51">
        <v>21.987405242907794</v>
      </c>
    </row>
    <row r="7" spans="1:8" ht="24.95" customHeight="1" x14ac:dyDescent="0.25">
      <c r="A7" s="288"/>
      <c r="B7" s="100" t="s">
        <v>102</v>
      </c>
      <c r="C7" s="2">
        <v>16.972363233963957</v>
      </c>
      <c r="D7" s="2">
        <v>16.620639346522239</v>
      </c>
      <c r="E7" s="5">
        <v>16.692497792208815</v>
      </c>
      <c r="F7" s="5">
        <v>17.60310371839476</v>
      </c>
      <c r="G7" s="5">
        <v>18.211743809023758</v>
      </c>
      <c r="H7" s="5">
        <v>15.820709446700665</v>
      </c>
    </row>
    <row r="8" spans="1:8" ht="24.95" customHeight="1" x14ac:dyDescent="0.25">
      <c r="A8" s="3" t="s">
        <v>45</v>
      </c>
      <c r="B8" s="3"/>
      <c r="C8" s="282"/>
      <c r="D8" s="282"/>
    </row>
    <row r="9" spans="1:8" ht="24.95" customHeight="1" x14ac:dyDescent="0.25">
      <c r="A9" s="97" t="s">
        <v>99</v>
      </c>
      <c r="B9" s="98"/>
      <c r="C9" s="53">
        <v>61.237076616998834</v>
      </c>
      <c r="D9" s="53">
        <v>62.144098129611535</v>
      </c>
      <c r="E9" s="91">
        <v>60.674528597346779</v>
      </c>
      <c r="F9" s="91">
        <v>59.911288991316361</v>
      </c>
      <c r="G9" s="91">
        <v>58.697720616664519</v>
      </c>
      <c r="H9" s="91">
        <v>61.439248599794794</v>
      </c>
    </row>
    <row r="10" spans="1:8" ht="24.95" customHeight="1" x14ac:dyDescent="0.25">
      <c r="A10" s="99" t="s">
        <v>100</v>
      </c>
      <c r="B10" s="98"/>
      <c r="C10" s="53">
        <v>38.762923383001173</v>
      </c>
      <c r="D10" s="53">
        <v>37.855901870388458</v>
      </c>
      <c r="E10" s="13">
        <v>39.325471402653214</v>
      </c>
      <c r="F10" s="13">
        <v>40.088711008683639</v>
      </c>
      <c r="G10" s="199">
        <v>41.302279383335474</v>
      </c>
      <c r="H10" s="199">
        <v>38.560751400205213</v>
      </c>
    </row>
    <row r="11" spans="1:8" ht="24.95" customHeight="1" x14ac:dyDescent="0.25">
      <c r="A11" s="287" t="s">
        <v>100</v>
      </c>
      <c r="B11" s="100" t="s">
        <v>101</v>
      </c>
      <c r="C11" s="2">
        <v>21.7554845436992</v>
      </c>
      <c r="D11" s="2">
        <v>21.332214728813497</v>
      </c>
      <c r="E11" s="51">
        <v>22.445479352969937</v>
      </c>
      <c r="F11" s="51">
        <v>21.838150296481757</v>
      </c>
      <c r="G11" s="51">
        <v>21.732802410484542</v>
      </c>
      <c r="H11" s="51">
        <v>23.180881883536944</v>
      </c>
    </row>
    <row r="12" spans="1:8" ht="24.95" customHeight="1" x14ac:dyDescent="0.25">
      <c r="A12" s="288"/>
      <c r="B12" s="104" t="s">
        <v>102</v>
      </c>
      <c r="C12" s="5">
        <v>17.007438839301972</v>
      </c>
      <c r="D12" s="5">
        <v>16.52368714157496</v>
      </c>
      <c r="E12" s="5">
        <v>16.879992049683281</v>
      </c>
      <c r="F12" s="5">
        <v>18.250560712201885</v>
      </c>
      <c r="G12" s="5">
        <v>19.569476972850939</v>
      </c>
      <c r="H12" s="5">
        <v>15.379869516668268</v>
      </c>
    </row>
    <row r="13" spans="1:8" ht="24.95" customHeight="1" x14ac:dyDescent="0.25"/>
    <row r="14" spans="1:8" ht="24.95" customHeight="1" x14ac:dyDescent="0.25"/>
    <row r="15" spans="1:8" ht="24.95" customHeight="1" x14ac:dyDescent="0.25"/>
    <row r="16" spans="1:8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  <row r="27" ht="24.95" hidden="1" customHeight="1" x14ac:dyDescent="0.25"/>
    <row r="28" ht="24.95" hidden="1" customHeight="1" x14ac:dyDescent="0.25"/>
    <row r="29" ht="24.95" hidden="1" customHeight="1" x14ac:dyDescent="0.25"/>
    <row r="30" ht="24.95" hidden="1" customHeight="1" x14ac:dyDescent="0.25"/>
    <row r="31" ht="24.95" hidden="1" customHeight="1" x14ac:dyDescent="0.25"/>
    <row r="32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  <row r="120" ht="24.95" hidden="1" customHeight="1" x14ac:dyDescent="0.25"/>
    <row r="121" ht="24.95" hidden="1" customHeight="1" x14ac:dyDescent="0.25"/>
    <row r="122" ht="24.95" hidden="1" customHeight="1" x14ac:dyDescent="0.25"/>
    <row r="123" ht="24.95" hidden="1" customHeight="1" x14ac:dyDescent="0.25"/>
    <row r="124" ht="24.95" hidden="1" customHeight="1" x14ac:dyDescent="0.25"/>
    <row r="125" ht="24.95" hidden="1" customHeight="1" x14ac:dyDescent="0.25"/>
    <row r="126" ht="24.95" hidden="1" customHeight="1" x14ac:dyDescent="0.25"/>
    <row r="127" ht="24.95" hidden="1" customHeight="1" x14ac:dyDescent="0.25"/>
    <row r="128" ht="24.95" hidden="1" customHeight="1" x14ac:dyDescent="0.25"/>
    <row r="129" ht="24.95" hidden="1" customHeight="1" x14ac:dyDescent="0.25"/>
    <row r="130" ht="24.95" hidden="1" customHeight="1" x14ac:dyDescent="0.25"/>
    <row r="131" ht="24.95" hidden="1" customHeight="1" x14ac:dyDescent="0.25"/>
    <row r="132" ht="24.95" hidden="1" customHeight="1" x14ac:dyDescent="0.25"/>
    <row r="133" ht="24.95" hidden="1" customHeight="1" x14ac:dyDescent="0.25"/>
    <row r="134" ht="24.95" hidden="1" customHeight="1" x14ac:dyDescent="0.25"/>
    <row r="135" ht="24.95" hidden="1" customHeight="1" x14ac:dyDescent="0.25"/>
    <row r="136" ht="24.95" hidden="1" customHeight="1" x14ac:dyDescent="0.25"/>
    <row r="137" ht="24.95" hidden="1" customHeight="1" x14ac:dyDescent="0.25"/>
    <row r="138" ht="24.95" hidden="1" customHeight="1" x14ac:dyDescent="0.25"/>
    <row r="139" ht="24.95" hidden="1" customHeight="1" x14ac:dyDescent="0.25"/>
    <row r="140" ht="24.95" hidden="1" customHeight="1" x14ac:dyDescent="0.25"/>
    <row r="141" ht="24.95" hidden="1" customHeight="1" x14ac:dyDescent="0.25"/>
    <row r="142" ht="24.95" hidden="1" customHeight="1" x14ac:dyDescent="0.25"/>
    <row r="143" hidden="1" x14ac:dyDescent="0.25"/>
  </sheetData>
  <mergeCells count="4">
    <mergeCell ref="A2:B2"/>
    <mergeCell ref="A6:A7"/>
    <mergeCell ref="C8:D8"/>
    <mergeCell ref="A11:A12"/>
  </mergeCells>
  <hyperlinks>
    <hyperlink ref="E1" location="INDICE!A24" display="I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showGridLines="0" workbookViewId="0">
      <selection activeCell="G1" sqref="G1"/>
    </sheetView>
  </sheetViews>
  <sheetFormatPr baseColWidth="10" defaultColWidth="0" defaultRowHeight="15" zeroHeight="1" x14ac:dyDescent="0.25"/>
  <cols>
    <col min="1" max="1" width="12.5703125" customWidth="1"/>
    <col min="2" max="2" width="9.85546875" customWidth="1"/>
    <col min="3" max="3" width="7.85546875" customWidth="1"/>
    <col min="4" max="4" width="7.42578125" customWidth="1"/>
    <col min="5" max="5" width="7.85546875" customWidth="1"/>
    <col min="6" max="6" width="7.42578125" customWidth="1"/>
    <col min="7" max="7" width="7.85546875" customWidth="1"/>
    <col min="8" max="8" width="7.42578125" customWidth="1"/>
    <col min="9" max="9" width="7.85546875" customWidth="1"/>
    <col min="10" max="10" width="7.42578125" customWidth="1"/>
    <col min="11" max="11" width="7.85546875" customWidth="1"/>
    <col min="12" max="12" width="7.42578125" customWidth="1"/>
    <col min="13" max="13" width="7.85546875" customWidth="1"/>
    <col min="14" max="14" width="7.42578125" customWidth="1"/>
    <col min="15" max="15" width="11.42578125" hidden="1" customWidth="1"/>
    <col min="16" max="16384" width="11.42578125" hidden="1"/>
  </cols>
  <sheetData>
    <row r="1" spans="1:14" ht="34.5" customHeight="1" x14ac:dyDescent="0.25">
      <c r="A1" s="11" t="s">
        <v>70</v>
      </c>
      <c r="G1" s="16" t="s">
        <v>2</v>
      </c>
    </row>
    <row r="2" spans="1:14" ht="24.95" customHeight="1" x14ac:dyDescent="0.25">
      <c r="A2" s="285" t="s">
        <v>7</v>
      </c>
      <c r="B2" s="286"/>
      <c r="C2" s="273">
        <v>2016</v>
      </c>
      <c r="D2" s="274"/>
      <c r="E2" s="273">
        <v>2017</v>
      </c>
      <c r="F2" s="274"/>
      <c r="G2" s="273">
        <v>2018</v>
      </c>
      <c r="H2" s="274"/>
      <c r="I2" s="273">
        <v>2019</v>
      </c>
      <c r="J2" s="274"/>
      <c r="K2" s="273">
        <v>2020</v>
      </c>
      <c r="L2" s="274"/>
      <c r="M2" s="273">
        <v>2021</v>
      </c>
      <c r="N2" s="274"/>
    </row>
    <row r="3" spans="1:14" ht="24.95" customHeight="1" x14ac:dyDescent="0.25">
      <c r="A3" s="292"/>
      <c r="B3" s="293"/>
      <c r="C3" s="85" t="s">
        <v>85</v>
      </c>
      <c r="D3" s="85" t="s">
        <v>98</v>
      </c>
      <c r="E3" s="85" t="s">
        <v>85</v>
      </c>
      <c r="F3" s="85" t="s">
        <v>98</v>
      </c>
      <c r="G3" s="85" t="s">
        <v>85</v>
      </c>
      <c r="H3" s="85" t="s">
        <v>98</v>
      </c>
      <c r="I3" s="85" t="s">
        <v>85</v>
      </c>
      <c r="J3" s="85" t="s">
        <v>98</v>
      </c>
      <c r="K3" s="85" t="s">
        <v>85</v>
      </c>
      <c r="L3" s="85" t="s">
        <v>98</v>
      </c>
      <c r="M3" s="85" t="s">
        <v>85</v>
      </c>
      <c r="N3" s="85" t="s">
        <v>98</v>
      </c>
    </row>
    <row r="4" spans="1:14" ht="24.95" customHeight="1" x14ac:dyDescent="0.25">
      <c r="A4" s="39" t="s">
        <v>6</v>
      </c>
      <c r="B4" s="39"/>
      <c r="C4" s="161"/>
      <c r="D4" s="161"/>
      <c r="E4" s="161"/>
      <c r="F4" s="161"/>
    </row>
    <row r="5" spans="1:14" ht="24.95" customHeight="1" x14ac:dyDescent="0.25">
      <c r="A5" s="289" t="s">
        <v>103</v>
      </c>
      <c r="B5" s="86" t="s">
        <v>104</v>
      </c>
      <c r="C5" s="101">
        <v>457531</v>
      </c>
      <c r="D5" s="2">
        <v>8.8253034300231725</v>
      </c>
      <c r="E5" s="101">
        <v>358757</v>
      </c>
      <c r="F5" s="2">
        <v>6.7944162446161815</v>
      </c>
      <c r="G5" s="105">
        <v>298204</v>
      </c>
      <c r="H5" s="87">
        <v>5.6454486216165156</v>
      </c>
      <c r="I5" s="105">
        <v>359866</v>
      </c>
      <c r="J5" s="87">
        <v>6.6095948279028764</v>
      </c>
      <c r="K5" s="105">
        <v>273239</v>
      </c>
      <c r="L5" s="87">
        <v>5.15</v>
      </c>
      <c r="M5" s="105">
        <v>210888</v>
      </c>
      <c r="N5" s="87">
        <v>3.9432690419872665</v>
      </c>
    </row>
    <row r="6" spans="1:14" ht="24.95" customHeight="1" x14ac:dyDescent="0.25">
      <c r="A6" s="290"/>
      <c r="B6" s="88" t="s">
        <v>75</v>
      </c>
      <c r="C6" s="101">
        <v>2254084</v>
      </c>
      <c r="D6" s="2">
        <v>43.478967013733168</v>
      </c>
      <c r="E6" s="101">
        <v>2302872</v>
      </c>
      <c r="F6" s="2">
        <v>43.613562734864416</v>
      </c>
      <c r="G6" s="102">
        <v>2311789</v>
      </c>
      <c r="H6" s="51">
        <v>43.765630318567908</v>
      </c>
      <c r="I6" s="102">
        <v>2231017</v>
      </c>
      <c r="J6" s="51">
        <v>40.976692502663184</v>
      </c>
      <c r="K6" s="102">
        <v>2083941</v>
      </c>
      <c r="L6" s="51">
        <v>39.26</v>
      </c>
      <c r="M6" s="102">
        <v>1927455</v>
      </c>
      <c r="N6" s="51">
        <v>36.040332457624743</v>
      </c>
    </row>
    <row r="7" spans="1:14" ht="24.95" customHeight="1" x14ac:dyDescent="0.25">
      <c r="A7" s="290"/>
      <c r="B7" s="88" t="s">
        <v>105</v>
      </c>
      <c r="C7" s="101">
        <v>1612848</v>
      </c>
      <c r="D7" s="2">
        <v>31.110182668509921</v>
      </c>
      <c r="E7" s="101">
        <v>1695080</v>
      </c>
      <c r="F7" s="2">
        <v>32.102729947914597</v>
      </c>
      <c r="G7" s="102">
        <v>1709211</v>
      </c>
      <c r="H7" s="51">
        <v>32.35792572870178</v>
      </c>
      <c r="I7" s="102">
        <v>1798837</v>
      </c>
      <c r="J7" s="51">
        <v>33.038919296183373</v>
      </c>
      <c r="K7" s="102">
        <v>1841081</v>
      </c>
      <c r="L7" s="51">
        <v>34.69</v>
      </c>
      <c r="M7" s="102">
        <v>1952177</v>
      </c>
      <c r="N7" s="51">
        <v>36.502594403567656</v>
      </c>
    </row>
    <row r="8" spans="1:14" ht="24.95" customHeight="1" x14ac:dyDescent="0.25">
      <c r="A8" s="290"/>
      <c r="B8" s="88" t="s">
        <v>106</v>
      </c>
      <c r="C8" s="101">
        <v>474701</v>
      </c>
      <c r="D8" s="2">
        <v>9.1564951086056023</v>
      </c>
      <c r="E8" s="101">
        <v>565179</v>
      </c>
      <c r="F8" s="2">
        <v>10.70379498857424</v>
      </c>
      <c r="G8" s="102">
        <v>574855</v>
      </c>
      <c r="H8" s="51">
        <v>10.882866652960262</v>
      </c>
      <c r="I8" s="102">
        <v>631568</v>
      </c>
      <c r="J8" s="51">
        <v>11.599897145795834</v>
      </c>
      <c r="K8" s="102">
        <v>647358</v>
      </c>
      <c r="L8" s="51">
        <v>12.2</v>
      </c>
      <c r="M8" s="102">
        <v>764986</v>
      </c>
      <c r="N8" s="51">
        <v>14.304017352118997</v>
      </c>
    </row>
    <row r="9" spans="1:14" ht="24.95" customHeight="1" x14ac:dyDescent="0.25">
      <c r="A9" s="290"/>
      <c r="B9" s="88" t="s">
        <v>107</v>
      </c>
      <c r="C9" s="101">
        <v>385145</v>
      </c>
      <c r="D9" s="2">
        <v>7.4290517791281347</v>
      </c>
      <c r="E9" s="101">
        <v>358286</v>
      </c>
      <c r="F9" s="2">
        <v>6.7854960840305649</v>
      </c>
      <c r="G9" s="103">
        <v>388143</v>
      </c>
      <c r="H9" s="5">
        <v>7.3481286781535431</v>
      </c>
      <c r="I9" s="103">
        <v>423312</v>
      </c>
      <c r="J9" s="5">
        <v>7.7748962274547253</v>
      </c>
      <c r="K9" s="103">
        <v>462199</v>
      </c>
      <c r="L9" s="5">
        <v>8.7100000000000009</v>
      </c>
      <c r="M9" s="103">
        <v>492544</v>
      </c>
      <c r="N9" s="5">
        <v>9.20978674470134</v>
      </c>
    </row>
    <row r="10" spans="1:14" ht="24.95" customHeight="1" x14ac:dyDescent="0.25">
      <c r="A10" s="3" t="s">
        <v>45</v>
      </c>
      <c r="B10" s="3"/>
      <c r="C10" s="282" t="s">
        <v>58</v>
      </c>
      <c r="D10" s="282"/>
      <c r="E10" s="282"/>
      <c r="F10" s="282"/>
      <c r="G10" s="282"/>
    </row>
    <row r="11" spans="1:14" ht="24.95" customHeight="1" x14ac:dyDescent="0.25">
      <c r="A11" s="289" t="s">
        <v>103</v>
      </c>
      <c r="B11" s="86" t="s">
        <v>104</v>
      </c>
      <c r="C11" s="101">
        <v>339887</v>
      </c>
      <c r="D11" s="2">
        <v>7.8210042148518237</v>
      </c>
      <c r="E11" s="101">
        <v>282527</v>
      </c>
      <c r="F11" s="2">
        <v>6.409917838378421</v>
      </c>
      <c r="G11" s="105">
        <v>243077</v>
      </c>
      <c r="H11" s="87">
        <v>5.4300281043387821</v>
      </c>
      <c r="I11" s="105">
        <v>298612</v>
      </c>
      <c r="J11" s="87">
        <v>6.4649898926348186</v>
      </c>
      <c r="K11" s="105">
        <v>242160</v>
      </c>
      <c r="L11" s="87">
        <v>5.3923541068267751</v>
      </c>
      <c r="M11" s="105">
        <v>179855</v>
      </c>
      <c r="N11" s="87">
        <v>3.9899036171680216</v>
      </c>
    </row>
    <row r="12" spans="1:14" ht="24.95" customHeight="1" x14ac:dyDescent="0.25">
      <c r="A12" s="290"/>
      <c r="B12" s="88" t="s">
        <v>75</v>
      </c>
      <c r="C12" s="101">
        <v>1871288</v>
      </c>
      <c r="D12" s="2">
        <v>43.059461924703328</v>
      </c>
      <c r="E12" s="101">
        <v>1913397</v>
      </c>
      <c r="F12" s="2">
        <v>43.41078042877232</v>
      </c>
      <c r="G12" s="102">
        <v>1911811</v>
      </c>
      <c r="H12" s="51">
        <v>42.707403251578846</v>
      </c>
      <c r="I12" s="102">
        <v>1863945</v>
      </c>
      <c r="J12" s="51">
        <v>40.354659509420941</v>
      </c>
      <c r="K12" s="102">
        <v>1783936</v>
      </c>
      <c r="L12" s="51">
        <v>39.724209679204371</v>
      </c>
      <c r="M12" s="102">
        <v>1543452</v>
      </c>
      <c r="N12" s="51">
        <v>34.239941718190856</v>
      </c>
    </row>
    <row r="13" spans="1:14" ht="24.95" customHeight="1" x14ac:dyDescent="0.25">
      <c r="A13" s="290"/>
      <c r="B13" s="88" t="s">
        <v>105</v>
      </c>
      <c r="C13" s="101">
        <v>1378069</v>
      </c>
      <c r="D13" s="2">
        <v>31.710196204493368</v>
      </c>
      <c r="E13" s="101">
        <v>1400825</v>
      </c>
      <c r="F13" s="2">
        <v>31.781646199996644</v>
      </c>
      <c r="G13" s="102">
        <v>1461765</v>
      </c>
      <c r="H13" s="51">
        <v>32.653953405459092</v>
      </c>
      <c r="I13" s="102">
        <v>1515258</v>
      </c>
      <c r="J13" s="51">
        <v>32.805539143551002</v>
      </c>
      <c r="K13" s="102">
        <v>1525177</v>
      </c>
      <c r="L13" s="51">
        <v>33.962233480292944</v>
      </c>
      <c r="M13" s="102">
        <v>1655723</v>
      </c>
      <c r="N13" s="51">
        <v>36.730561767692244</v>
      </c>
    </row>
    <row r="14" spans="1:14" ht="24.95" customHeight="1" x14ac:dyDescent="0.25">
      <c r="A14" s="290"/>
      <c r="B14" s="88" t="s">
        <v>106</v>
      </c>
      <c r="C14" s="101">
        <v>421900</v>
      </c>
      <c r="D14" s="2">
        <v>9.7081726522226042</v>
      </c>
      <c r="E14" s="101">
        <v>486946</v>
      </c>
      <c r="F14" s="2">
        <v>11.047736505633155</v>
      </c>
      <c r="G14" s="102">
        <v>496922</v>
      </c>
      <c r="H14" s="51">
        <v>11.10059950412518</v>
      </c>
      <c r="I14" s="102">
        <v>545142</v>
      </c>
      <c r="J14" s="51">
        <v>11.802397492568049</v>
      </c>
      <c r="K14" s="102">
        <v>568528</v>
      </c>
      <c r="L14" s="51">
        <v>12.659829433622452</v>
      </c>
      <c r="M14" s="102">
        <v>682342</v>
      </c>
      <c r="N14" s="51">
        <v>15.137076055409423</v>
      </c>
    </row>
    <row r="15" spans="1:14" ht="24.95" customHeight="1" x14ac:dyDescent="0.25">
      <c r="A15" s="291"/>
      <c r="B15" s="89" t="s">
        <v>107</v>
      </c>
      <c r="C15" s="103">
        <v>334679</v>
      </c>
      <c r="D15" s="5">
        <v>7.7011650037288675</v>
      </c>
      <c r="E15" s="103">
        <v>323959</v>
      </c>
      <c r="F15" s="5">
        <v>7.3499190272194692</v>
      </c>
      <c r="G15" s="103">
        <v>362958</v>
      </c>
      <c r="H15" s="5">
        <v>8.108015734498105</v>
      </c>
      <c r="I15" s="103">
        <v>395952</v>
      </c>
      <c r="J15" s="5">
        <v>8.572413961825184</v>
      </c>
      <c r="K15" s="103">
        <v>371002</v>
      </c>
      <c r="L15" s="5">
        <v>8.2613733000534655</v>
      </c>
      <c r="M15" s="103">
        <v>446381</v>
      </c>
      <c r="N15" s="5">
        <v>9.9025168415394553</v>
      </c>
    </row>
    <row r="16" spans="1:14" ht="24.95" customHeight="1" x14ac:dyDescent="0.25"/>
    <row r="17" spans="2:8" ht="24.95" customHeight="1" x14ac:dyDescent="0.25">
      <c r="C17" s="232">
        <v>2016</v>
      </c>
      <c r="D17" s="232">
        <v>2017</v>
      </c>
      <c r="E17" s="232">
        <v>2018</v>
      </c>
      <c r="F17" s="232">
        <v>2019</v>
      </c>
      <c r="G17" s="232">
        <v>2020</v>
      </c>
      <c r="H17" s="232">
        <v>2021</v>
      </c>
    </row>
    <row r="18" spans="2:8" ht="24.95" customHeight="1" x14ac:dyDescent="0.25">
      <c r="B18" t="s">
        <v>104</v>
      </c>
      <c r="C18" s="233">
        <v>8.8253034300231722E-2</v>
      </c>
      <c r="D18" s="233">
        <v>6.7944162446161818E-2</v>
      </c>
      <c r="E18" s="234">
        <v>5.6454486216165153E-2</v>
      </c>
      <c r="F18" s="234">
        <v>6.609594827902876E-2</v>
      </c>
      <c r="G18" s="234">
        <v>5.1500000000000004E-2</v>
      </c>
      <c r="H18" s="234">
        <v>3.9432690419872664E-2</v>
      </c>
    </row>
    <row r="19" spans="2:8" ht="24.95" customHeight="1" x14ac:dyDescent="0.25">
      <c r="B19" t="s">
        <v>75</v>
      </c>
      <c r="C19" s="233">
        <v>0.43478967013733166</v>
      </c>
      <c r="D19" s="233">
        <v>0.43613562734864414</v>
      </c>
      <c r="E19" s="235">
        <v>0.43765630318567905</v>
      </c>
      <c r="F19" s="235">
        <v>0.40976692502663181</v>
      </c>
      <c r="G19" s="235">
        <v>0.3926</v>
      </c>
      <c r="H19" s="235">
        <v>0.36040332457624741</v>
      </c>
    </row>
    <row r="20" spans="2:8" ht="24.95" customHeight="1" x14ac:dyDescent="0.25">
      <c r="B20" t="s">
        <v>105</v>
      </c>
      <c r="C20" s="233">
        <v>0.31110182668509923</v>
      </c>
      <c r="D20" s="233">
        <v>0.32102729947914599</v>
      </c>
      <c r="E20" s="235">
        <v>0.32357925728701781</v>
      </c>
      <c r="F20" s="235">
        <v>0.33038919296183372</v>
      </c>
      <c r="G20" s="235">
        <v>0.34689999999999999</v>
      </c>
      <c r="H20" s="235">
        <v>0.36502594403567656</v>
      </c>
    </row>
    <row r="21" spans="2:8" ht="24.95" customHeight="1" x14ac:dyDescent="0.25">
      <c r="B21" t="s">
        <v>106</v>
      </c>
      <c r="C21" s="233">
        <v>9.1564951086056029E-2</v>
      </c>
      <c r="D21" s="233">
        <v>0.10703794988574239</v>
      </c>
      <c r="E21" s="235">
        <v>0.10882866652960262</v>
      </c>
      <c r="F21" s="235">
        <v>0.11599897145795834</v>
      </c>
      <c r="G21" s="235">
        <v>0.122</v>
      </c>
      <c r="H21" s="235">
        <v>0.14304017352118997</v>
      </c>
    </row>
    <row r="22" spans="2:8" ht="24.95" customHeight="1" x14ac:dyDescent="0.25">
      <c r="B22" t="s">
        <v>107</v>
      </c>
      <c r="C22" s="233">
        <v>7.4290517791281346E-2</v>
      </c>
      <c r="D22" s="233">
        <v>6.785496084030565E-2</v>
      </c>
      <c r="E22" s="236">
        <v>7.3481286781535426E-2</v>
      </c>
      <c r="F22" s="236">
        <v>7.7748962274547251E-2</v>
      </c>
      <c r="G22" s="236">
        <v>8.7100000000000011E-2</v>
      </c>
      <c r="H22" s="236">
        <v>9.2097867447013398E-2</v>
      </c>
    </row>
    <row r="23" spans="2:8" ht="24.95" customHeight="1" x14ac:dyDescent="0.25"/>
    <row r="24" spans="2:8" ht="24.95" customHeight="1" x14ac:dyDescent="0.25"/>
    <row r="25" spans="2:8" ht="24.95" customHeight="1" x14ac:dyDescent="0.25"/>
    <row r="26" spans="2:8" ht="24.95" customHeight="1" x14ac:dyDescent="0.25"/>
    <row r="27" spans="2:8" ht="24.95" customHeight="1" x14ac:dyDescent="0.25"/>
    <row r="28" spans="2:8" ht="24.95" customHeight="1" x14ac:dyDescent="0.25"/>
    <row r="29" spans="2:8" ht="24.95" hidden="1" customHeight="1" x14ac:dyDescent="0.25"/>
    <row r="30" spans="2:8" ht="24.95" hidden="1" customHeight="1" x14ac:dyDescent="0.25"/>
    <row r="31" spans="2:8" ht="24.95" hidden="1" customHeight="1" x14ac:dyDescent="0.25"/>
    <row r="32" spans="2:8" ht="24.95" hidden="1" customHeight="1" x14ac:dyDescent="0.25"/>
    <row r="33" ht="24.95" hidden="1" customHeight="1" x14ac:dyDescent="0.25"/>
    <row r="34" ht="24.95" hidden="1" customHeight="1" x14ac:dyDescent="0.25"/>
    <row r="35" ht="24.95" hidden="1" customHeight="1" x14ac:dyDescent="0.25"/>
    <row r="36" ht="24.95" hidden="1" customHeight="1" x14ac:dyDescent="0.25"/>
    <row r="37" ht="24.95" hidden="1" customHeight="1" x14ac:dyDescent="0.25"/>
    <row r="38" ht="24.95" hidden="1" customHeight="1" x14ac:dyDescent="0.25"/>
    <row r="39" ht="24.95" hidden="1" customHeight="1" x14ac:dyDescent="0.25"/>
    <row r="40" ht="24.95" hidden="1" customHeight="1" x14ac:dyDescent="0.25"/>
    <row r="41" ht="24.95" hidden="1" customHeight="1" x14ac:dyDescent="0.25"/>
    <row r="42" ht="24.95" hidden="1" customHeight="1" x14ac:dyDescent="0.25"/>
    <row r="43" ht="24.95" hidden="1" customHeight="1" x14ac:dyDescent="0.25"/>
    <row r="44" ht="24.95" hidden="1" customHeight="1" x14ac:dyDescent="0.25"/>
    <row r="45" ht="24.95" hidden="1" customHeight="1" x14ac:dyDescent="0.25"/>
    <row r="46" ht="24.95" hidden="1" customHeight="1" x14ac:dyDescent="0.25"/>
    <row r="47" ht="24.95" hidden="1" customHeight="1" x14ac:dyDescent="0.25"/>
    <row r="48" ht="24.95" hidden="1" customHeight="1" x14ac:dyDescent="0.25"/>
    <row r="49" ht="24.95" hidden="1" customHeight="1" x14ac:dyDescent="0.25"/>
    <row r="50" ht="24.95" hidden="1" customHeight="1" x14ac:dyDescent="0.25"/>
    <row r="51" ht="24.95" hidden="1" customHeight="1" x14ac:dyDescent="0.25"/>
    <row r="52" ht="24.95" hidden="1" customHeight="1" x14ac:dyDescent="0.25"/>
    <row r="53" ht="24.95" hidden="1" customHeight="1" x14ac:dyDescent="0.25"/>
    <row r="54" ht="24.95" hidden="1" customHeight="1" x14ac:dyDescent="0.25"/>
    <row r="55" ht="24.95" hidden="1" customHeight="1" x14ac:dyDescent="0.25"/>
    <row r="56" ht="24.95" hidden="1" customHeight="1" x14ac:dyDescent="0.25"/>
    <row r="57" ht="24.95" hidden="1" customHeight="1" x14ac:dyDescent="0.25"/>
    <row r="58" ht="24.95" hidden="1" customHeight="1" x14ac:dyDescent="0.25"/>
    <row r="59" ht="24.95" hidden="1" customHeight="1" x14ac:dyDescent="0.25"/>
    <row r="60" ht="24.95" hidden="1" customHeight="1" x14ac:dyDescent="0.25"/>
    <row r="61" ht="24.95" hidden="1" customHeight="1" x14ac:dyDescent="0.25"/>
    <row r="62" ht="24.95" hidden="1" customHeight="1" x14ac:dyDescent="0.25"/>
    <row r="63" ht="24.95" hidden="1" customHeight="1" x14ac:dyDescent="0.25"/>
    <row r="64" ht="24.95" hidden="1" customHeight="1" x14ac:dyDescent="0.25"/>
    <row r="65" ht="24.95" hidden="1" customHeight="1" x14ac:dyDescent="0.25"/>
    <row r="66" ht="24.95" hidden="1" customHeight="1" x14ac:dyDescent="0.25"/>
    <row r="67" ht="24.95" hidden="1" customHeight="1" x14ac:dyDescent="0.25"/>
    <row r="68" ht="24.95" hidden="1" customHeight="1" x14ac:dyDescent="0.25"/>
    <row r="69" ht="24.95" hidden="1" customHeight="1" x14ac:dyDescent="0.25"/>
    <row r="70" ht="24.95" hidden="1" customHeight="1" x14ac:dyDescent="0.25"/>
    <row r="71" ht="24.95" hidden="1" customHeight="1" x14ac:dyDescent="0.25"/>
    <row r="72" ht="24.95" hidden="1" customHeight="1" x14ac:dyDescent="0.25"/>
    <row r="73" ht="24.95" hidden="1" customHeight="1" x14ac:dyDescent="0.25"/>
    <row r="74" ht="24.95" hidden="1" customHeight="1" x14ac:dyDescent="0.25"/>
    <row r="75" ht="24.95" hidden="1" customHeight="1" x14ac:dyDescent="0.25"/>
    <row r="76" ht="24.95" hidden="1" customHeight="1" x14ac:dyDescent="0.25"/>
    <row r="77" ht="24.95" hidden="1" customHeight="1" x14ac:dyDescent="0.25"/>
    <row r="78" ht="24.95" hidden="1" customHeight="1" x14ac:dyDescent="0.25"/>
    <row r="79" ht="24.95" hidden="1" customHeight="1" x14ac:dyDescent="0.25"/>
    <row r="80" ht="24.95" hidden="1" customHeight="1" x14ac:dyDescent="0.25"/>
    <row r="81" ht="24.95" hidden="1" customHeight="1" x14ac:dyDescent="0.25"/>
    <row r="82" ht="24.95" hidden="1" customHeight="1" x14ac:dyDescent="0.25"/>
    <row r="83" ht="24.95" hidden="1" customHeight="1" x14ac:dyDescent="0.25"/>
    <row r="84" ht="24.95" hidden="1" customHeight="1" x14ac:dyDescent="0.25"/>
    <row r="85" ht="24.95" hidden="1" customHeight="1" x14ac:dyDescent="0.25"/>
    <row r="86" ht="24.95" hidden="1" customHeight="1" x14ac:dyDescent="0.25"/>
    <row r="87" ht="24.95" hidden="1" customHeight="1" x14ac:dyDescent="0.25"/>
    <row r="88" ht="24.95" hidden="1" customHeight="1" x14ac:dyDescent="0.25"/>
    <row r="89" ht="24.95" hidden="1" customHeight="1" x14ac:dyDescent="0.25"/>
    <row r="90" ht="24.95" hidden="1" customHeight="1" x14ac:dyDescent="0.25"/>
    <row r="91" ht="24.95" hidden="1" customHeight="1" x14ac:dyDescent="0.25"/>
    <row r="92" ht="24.95" hidden="1" customHeight="1" x14ac:dyDescent="0.25"/>
    <row r="93" ht="24.95" hidden="1" customHeight="1" x14ac:dyDescent="0.25"/>
    <row r="94" ht="24.95" hidden="1" customHeight="1" x14ac:dyDescent="0.25"/>
    <row r="95" ht="24.95" hidden="1" customHeight="1" x14ac:dyDescent="0.25"/>
    <row r="96" ht="24.95" hidden="1" customHeight="1" x14ac:dyDescent="0.25"/>
    <row r="97" ht="24.95" hidden="1" customHeight="1" x14ac:dyDescent="0.25"/>
    <row r="98" ht="24.95" hidden="1" customHeight="1" x14ac:dyDescent="0.25"/>
    <row r="99" ht="24.95" hidden="1" customHeight="1" x14ac:dyDescent="0.25"/>
    <row r="100" ht="24.95" hidden="1" customHeight="1" x14ac:dyDescent="0.25"/>
    <row r="101" ht="24.95" hidden="1" customHeight="1" x14ac:dyDescent="0.25"/>
    <row r="102" ht="24.95" hidden="1" customHeight="1" x14ac:dyDescent="0.25"/>
    <row r="103" ht="24.95" hidden="1" customHeight="1" x14ac:dyDescent="0.25"/>
    <row r="104" ht="24.95" hidden="1" customHeight="1" x14ac:dyDescent="0.25"/>
    <row r="105" ht="24.95" hidden="1" customHeight="1" x14ac:dyDescent="0.25"/>
    <row r="106" ht="24.95" hidden="1" customHeight="1" x14ac:dyDescent="0.25"/>
    <row r="107" ht="24.95" hidden="1" customHeight="1" x14ac:dyDescent="0.25"/>
    <row r="108" ht="24.95" hidden="1" customHeight="1" x14ac:dyDescent="0.25"/>
    <row r="109" ht="24.95" hidden="1" customHeight="1" x14ac:dyDescent="0.25"/>
    <row r="110" ht="24.95" hidden="1" customHeight="1" x14ac:dyDescent="0.25"/>
    <row r="111" ht="24.95" hidden="1" customHeight="1" x14ac:dyDescent="0.25"/>
    <row r="112" ht="24.95" hidden="1" customHeight="1" x14ac:dyDescent="0.25"/>
    <row r="113" ht="24.95" hidden="1" customHeight="1" x14ac:dyDescent="0.25"/>
    <row r="114" ht="24.95" hidden="1" customHeight="1" x14ac:dyDescent="0.25"/>
    <row r="115" ht="24.95" hidden="1" customHeight="1" x14ac:dyDescent="0.25"/>
    <row r="116" ht="24.95" hidden="1" customHeight="1" x14ac:dyDescent="0.25"/>
    <row r="117" ht="24.95" hidden="1" customHeight="1" x14ac:dyDescent="0.25"/>
    <row r="118" ht="24.95" hidden="1" customHeight="1" x14ac:dyDescent="0.25"/>
    <row r="119" ht="24.95" hidden="1" customHeight="1" x14ac:dyDescent="0.25"/>
    <row r="120" ht="24.95" hidden="1" customHeight="1" x14ac:dyDescent="0.25"/>
    <row r="121" ht="24.95" hidden="1" customHeight="1" x14ac:dyDescent="0.25"/>
    <row r="122" ht="24.95" hidden="1" customHeight="1" x14ac:dyDescent="0.25"/>
    <row r="123" ht="24.95" hidden="1" customHeight="1" x14ac:dyDescent="0.25"/>
    <row r="124" ht="24.95" hidden="1" customHeight="1" x14ac:dyDescent="0.25"/>
    <row r="125" ht="24.95" hidden="1" customHeight="1" x14ac:dyDescent="0.25"/>
    <row r="126" ht="24.95" hidden="1" customHeight="1" x14ac:dyDescent="0.25"/>
    <row r="127" ht="24.95" hidden="1" customHeight="1" x14ac:dyDescent="0.25"/>
    <row r="128" ht="24.95" hidden="1" customHeight="1" x14ac:dyDescent="0.25"/>
    <row r="129" ht="24.95" hidden="1" customHeight="1" x14ac:dyDescent="0.25"/>
    <row r="130" ht="24.95" hidden="1" customHeight="1" x14ac:dyDescent="0.25"/>
    <row r="131" ht="24.95" hidden="1" customHeight="1" x14ac:dyDescent="0.25"/>
    <row r="132" ht="24.95" hidden="1" customHeight="1" x14ac:dyDescent="0.25"/>
    <row r="133" ht="24.95" hidden="1" customHeight="1" x14ac:dyDescent="0.25"/>
    <row r="134" ht="24.95" hidden="1" customHeight="1" x14ac:dyDescent="0.25"/>
    <row r="135" ht="24.95" hidden="1" customHeight="1" x14ac:dyDescent="0.25"/>
    <row r="136" ht="24.95" hidden="1" customHeight="1" x14ac:dyDescent="0.25"/>
    <row r="137" ht="24.95" hidden="1" customHeight="1" x14ac:dyDescent="0.25"/>
    <row r="138" ht="24.95" hidden="1" customHeight="1" x14ac:dyDescent="0.25"/>
    <row r="139" ht="24.95" hidden="1" customHeight="1" x14ac:dyDescent="0.25"/>
    <row r="140" ht="24.95" hidden="1" customHeight="1" x14ac:dyDescent="0.25"/>
    <row r="141" ht="24.95" hidden="1" customHeight="1" x14ac:dyDescent="0.25"/>
    <row r="142" ht="24.95" hidden="1" customHeight="1" x14ac:dyDescent="0.25"/>
    <row r="143" ht="24.95" hidden="1" customHeight="1" x14ac:dyDescent="0.25"/>
    <row r="144" ht="24.95" hidden="1" customHeight="1" x14ac:dyDescent="0.25"/>
    <row r="145" ht="24.95" hidden="1" customHeight="1" x14ac:dyDescent="0.25"/>
    <row r="146" ht="24.95" hidden="1" customHeight="1" x14ac:dyDescent="0.25"/>
    <row r="147" ht="24.95" hidden="1" customHeight="1" x14ac:dyDescent="0.25"/>
    <row r="148" ht="24.95" hidden="1" customHeight="1" x14ac:dyDescent="0.25"/>
    <row r="149" ht="24.95" hidden="1" customHeight="1" x14ac:dyDescent="0.25"/>
    <row r="150" ht="24.95" hidden="1" customHeight="1" x14ac:dyDescent="0.25"/>
    <row r="151" ht="24.95" hidden="1" customHeight="1" x14ac:dyDescent="0.25"/>
    <row r="152" ht="24.95" hidden="1" customHeight="1" x14ac:dyDescent="0.25"/>
    <row r="153" ht="24.95" hidden="1" customHeight="1" x14ac:dyDescent="0.25"/>
    <row r="154" ht="24.95" hidden="1" customHeight="1" x14ac:dyDescent="0.25"/>
    <row r="155" ht="24.95" hidden="1" customHeight="1" x14ac:dyDescent="0.25"/>
    <row r="156" ht="24.95" hidden="1" customHeight="1" x14ac:dyDescent="0.25"/>
    <row r="157" ht="24.95" hidden="1" customHeight="1" x14ac:dyDescent="0.25"/>
    <row r="158" ht="24.95" hidden="1" customHeight="1" x14ac:dyDescent="0.25"/>
    <row r="159" ht="24.95" hidden="1" customHeight="1" x14ac:dyDescent="0.25"/>
    <row r="160" ht="24.95" hidden="1" customHeight="1" x14ac:dyDescent="0.25"/>
    <row r="161" ht="24.95" hidden="1" customHeight="1" x14ac:dyDescent="0.25"/>
    <row r="162" ht="24.95" hidden="1" customHeight="1" x14ac:dyDescent="0.25"/>
    <row r="163" ht="24.95" hidden="1" customHeight="1" x14ac:dyDescent="0.25"/>
    <row r="164" ht="24.95" hidden="1" customHeight="1" x14ac:dyDescent="0.25"/>
    <row r="165" ht="24.95" hidden="1" customHeight="1" x14ac:dyDescent="0.25"/>
    <row r="166" ht="24.95" hidden="1" customHeight="1" x14ac:dyDescent="0.25"/>
    <row r="167" ht="24.95" hidden="1" customHeight="1" x14ac:dyDescent="0.25"/>
    <row r="168" ht="24.95" hidden="1" customHeight="1" x14ac:dyDescent="0.25"/>
    <row r="169" ht="24.95" hidden="1" customHeight="1" x14ac:dyDescent="0.25"/>
    <row r="170" ht="24.95" hidden="1" customHeight="1" x14ac:dyDescent="0.25"/>
  </sheetData>
  <mergeCells count="10">
    <mergeCell ref="K2:L2"/>
    <mergeCell ref="M2:N2"/>
    <mergeCell ref="I2:J2"/>
    <mergeCell ref="A2:B3"/>
    <mergeCell ref="A5:A9"/>
    <mergeCell ref="C10:G10"/>
    <mergeCell ref="A11:A15"/>
    <mergeCell ref="C2:D2"/>
    <mergeCell ref="E2:F2"/>
    <mergeCell ref="G2:H2"/>
  </mergeCells>
  <hyperlinks>
    <hyperlink ref="G1" location="INDICE!A1" display="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E1" sqref="E1"/>
    </sheetView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8" width="11.42578125" customWidth="1"/>
    <col min="9" max="9" width="8.7109375" customWidth="1"/>
    <col min="10" max="16384" width="11.42578125" hidden="1"/>
  </cols>
  <sheetData>
    <row r="1" spans="2:11" ht="24.95" customHeight="1" x14ac:dyDescent="0.25">
      <c r="B1" s="11" t="s">
        <v>9</v>
      </c>
      <c r="E1" s="16" t="s">
        <v>2</v>
      </c>
      <c r="J1" s="16"/>
    </row>
    <row r="2" spans="2:11" ht="24.95" customHeight="1" x14ac:dyDescent="0.25">
      <c r="B2" s="200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168">
        <v>2021</v>
      </c>
    </row>
    <row r="3" spans="2:11" s="8" customFormat="1" ht="20.100000000000001" customHeight="1" x14ac:dyDescent="0.25">
      <c r="B3" s="7"/>
      <c r="C3" s="242" t="s">
        <v>8</v>
      </c>
      <c r="D3" s="243"/>
      <c r="E3" s="243"/>
      <c r="F3" s="243"/>
      <c r="G3" s="243"/>
      <c r="H3" s="243"/>
    </row>
    <row r="4" spans="2:11" ht="24.95" customHeight="1" x14ac:dyDescent="0.25">
      <c r="B4" s="3" t="s">
        <v>6</v>
      </c>
      <c r="C4" s="10">
        <v>45.09</v>
      </c>
      <c r="D4" s="10">
        <v>45.44</v>
      </c>
      <c r="E4" s="10">
        <v>46.35</v>
      </c>
      <c r="F4" s="10">
        <v>45.9</v>
      </c>
      <c r="G4" s="172">
        <v>40.5</v>
      </c>
      <c r="H4" s="10">
        <v>45.7</v>
      </c>
      <c r="I4" s="204"/>
      <c r="J4" s="42"/>
      <c r="K4" s="42"/>
    </row>
    <row r="5" spans="2:11" ht="24.95" customHeight="1" x14ac:dyDescent="0.25">
      <c r="B5" s="3" t="s">
        <v>45</v>
      </c>
      <c r="C5" s="10">
        <v>45.7</v>
      </c>
      <c r="D5" s="10">
        <v>46.403302088208264</v>
      </c>
      <c r="E5" s="10">
        <v>46.885184224985224</v>
      </c>
      <c r="F5" s="10">
        <v>46.368098992913836</v>
      </c>
      <c r="G5" s="172">
        <v>40.1</v>
      </c>
      <c r="H5" s="10">
        <v>45.9</v>
      </c>
      <c r="I5" s="204"/>
      <c r="J5" s="42"/>
    </row>
    <row r="6" spans="2:11" ht="24.95" customHeight="1" x14ac:dyDescent="0.25"/>
    <row r="7" spans="2:11" ht="24.95" customHeight="1" x14ac:dyDescent="0.25"/>
    <row r="8" spans="2:11" ht="24.95" customHeight="1" x14ac:dyDescent="0.25"/>
    <row r="9" spans="2:11" ht="24.95" customHeight="1" x14ac:dyDescent="0.25"/>
    <row r="10" spans="2:11" ht="24.95" customHeight="1" x14ac:dyDescent="0.25"/>
    <row r="11" spans="2:11" ht="24.95" customHeight="1" x14ac:dyDescent="0.25"/>
    <row r="12" spans="2:11" ht="24.95" customHeight="1" x14ac:dyDescent="0.25"/>
    <row r="13" spans="2:11" ht="24.95" customHeight="1" x14ac:dyDescent="0.25"/>
    <row r="14" spans="2:11" ht="24.95" customHeight="1" x14ac:dyDescent="0.25"/>
    <row r="15" spans="2:11" ht="24.95" customHeight="1" x14ac:dyDescent="0.25"/>
    <row r="16" spans="2:11" ht="24.95" customHeight="1" x14ac:dyDescent="0.25"/>
    <row r="17" ht="24.95" hidden="1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</sheetData>
  <mergeCells count="1">
    <mergeCell ref="C3:H3"/>
  </mergeCells>
  <hyperlinks>
    <hyperlink ref="E1" location="INDICE!A1" display="I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opLeftCell="B1" workbookViewId="0">
      <selection activeCell="I14" sqref="I14"/>
    </sheetView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8" width="11.42578125" customWidth="1"/>
    <col min="9" max="9" width="8.7109375" customWidth="1"/>
    <col min="10" max="17" width="0" hidden="1" customWidth="1"/>
    <col min="18" max="16384" width="11.42578125" hidden="1"/>
  </cols>
  <sheetData>
    <row r="1" spans="2:17" ht="24.95" customHeight="1" x14ac:dyDescent="0.25">
      <c r="B1" s="11" t="s">
        <v>10</v>
      </c>
      <c r="E1" s="16" t="s">
        <v>2</v>
      </c>
      <c r="K1" s="16"/>
    </row>
    <row r="2" spans="2:17" ht="24.95" customHeight="1" x14ac:dyDescent="0.25">
      <c r="B2" s="200" t="s">
        <v>7</v>
      </c>
      <c r="C2" s="168">
        <v>2016</v>
      </c>
      <c r="D2" s="168">
        <v>2017</v>
      </c>
      <c r="E2" s="168">
        <v>2018</v>
      </c>
      <c r="F2" s="168">
        <v>2019</v>
      </c>
      <c r="G2" s="168">
        <v>2020</v>
      </c>
      <c r="H2" s="168">
        <v>2021</v>
      </c>
      <c r="J2" s="16" t="s">
        <v>2</v>
      </c>
    </row>
    <row r="3" spans="2:17" s="8" customFormat="1" ht="20.100000000000001" customHeight="1" x14ac:dyDescent="0.25">
      <c r="B3" s="7"/>
      <c r="C3" s="242" t="s">
        <v>8</v>
      </c>
      <c r="D3" s="243"/>
      <c r="E3" s="243"/>
      <c r="F3" s="243"/>
      <c r="G3" s="243"/>
      <c r="H3" s="243"/>
    </row>
    <row r="4" spans="2:17" ht="24.95" customHeight="1" x14ac:dyDescent="0.25">
      <c r="B4" s="3" t="s">
        <v>6</v>
      </c>
      <c r="C4" s="10">
        <v>40.630000000000003</v>
      </c>
      <c r="D4" s="10">
        <v>41.33</v>
      </c>
      <c r="E4" s="10">
        <v>41.01</v>
      </c>
      <c r="F4" s="10">
        <v>40.67</v>
      </c>
      <c r="G4" s="172">
        <v>35</v>
      </c>
      <c r="H4" s="10">
        <v>41.7</v>
      </c>
      <c r="I4" s="204"/>
      <c r="J4" s="42"/>
      <c r="K4" s="42"/>
      <c r="L4" s="42"/>
    </row>
    <row r="5" spans="2:17" ht="24.95" customHeight="1" x14ac:dyDescent="0.25">
      <c r="B5" s="3" t="s">
        <v>0</v>
      </c>
      <c r="C5" s="10">
        <v>41.1</v>
      </c>
      <c r="D5" s="10">
        <v>41.811911236061242</v>
      </c>
      <c r="E5" s="10">
        <v>41.763968925513126</v>
      </c>
      <c r="F5" s="10">
        <v>40.999827207438862</v>
      </c>
      <c r="G5" s="172">
        <v>34</v>
      </c>
      <c r="H5" s="10">
        <v>41.7</v>
      </c>
      <c r="I5" s="204"/>
      <c r="J5" s="42"/>
      <c r="K5" s="42"/>
      <c r="L5" s="42"/>
      <c r="M5" s="42"/>
      <c r="N5" s="42"/>
      <c r="O5" s="42"/>
      <c r="P5" s="42"/>
      <c r="Q5" s="42"/>
    </row>
    <row r="6" spans="2:17" ht="24.95" customHeight="1" x14ac:dyDescent="0.25">
      <c r="C6" s="42">
        <f>C5-C4</f>
        <v>0.46999999999999886</v>
      </c>
      <c r="D6" s="42">
        <f t="shared" ref="D6:H6" si="0">D5-D4</f>
        <v>0.48191123606124364</v>
      </c>
      <c r="E6" s="42">
        <f t="shared" si="0"/>
        <v>0.75396892551312789</v>
      </c>
      <c r="F6" s="42">
        <f t="shared" si="0"/>
        <v>0.32982720743886063</v>
      </c>
      <c r="G6" s="42">
        <f t="shared" si="0"/>
        <v>-1</v>
      </c>
      <c r="H6" s="42">
        <f t="shared" si="0"/>
        <v>0</v>
      </c>
    </row>
    <row r="7" spans="2:17" ht="24.95" customHeight="1" x14ac:dyDescent="0.25"/>
    <row r="8" spans="2:17" ht="24.95" customHeight="1" x14ac:dyDescent="0.25"/>
    <row r="9" spans="2:17" ht="24.95" customHeight="1" x14ac:dyDescent="0.25"/>
    <row r="10" spans="2:17" ht="24.95" customHeight="1" x14ac:dyDescent="0.25"/>
    <row r="11" spans="2:17" ht="24.95" customHeight="1" x14ac:dyDescent="0.25"/>
    <row r="12" spans="2:17" ht="24.95" customHeight="1" x14ac:dyDescent="0.25"/>
    <row r="13" spans="2:17" ht="24.95" customHeight="1" x14ac:dyDescent="0.25"/>
    <row r="14" spans="2:17" ht="24.95" customHeight="1" x14ac:dyDescent="0.25"/>
    <row r="15" spans="2:17" ht="24.95" customHeight="1" x14ac:dyDescent="0.25"/>
    <row r="16" spans="2:17" ht="24.95" customHeight="1" x14ac:dyDescent="0.25"/>
    <row r="17" ht="24.95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</sheetData>
  <mergeCells count="1">
    <mergeCell ref="C3:H3"/>
  </mergeCells>
  <hyperlinks>
    <hyperlink ref="J2" location="INDICE!A1" display="INDICE"/>
    <hyperlink ref="E1" location="INDICE!A1" display="I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A19" sqref="A19:XFD1048576"/>
    </sheetView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8" width="11.42578125" customWidth="1"/>
    <col min="9" max="9" width="8.7109375" customWidth="1"/>
    <col min="10" max="15" width="0" hidden="1" customWidth="1"/>
    <col min="16" max="16384" width="11.42578125" hidden="1"/>
  </cols>
  <sheetData>
    <row r="1" spans="2:15" ht="24.95" customHeight="1" x14ac:dyDescent="0.25">
      <c r="B1" s="11" t="s">
        <v>11</v>
      </c>
      <c r="E1" s="16" t="s">
        <v>2</v>
      </c>
      <c r="K1" s="16"/>
    </row>
    <row r="2" spans="2:15" ht="24.95" customHeight="1" x14ac:dyDescent="0.25">
      <c r="B2" s="200" t="s">
        <v>7</v>
      </c>
      <c r="C2" s="168">
        <v>2016</v>
      </c>
      <c r="D2" s="168">
        <v>2017</v>
      </c>
      <c r="E2" s="168">
        <v>2018</v>
      </c>
      <c r="F2" s="168">
        <v>2019</v>
      </c>
      <c r="G2" s="168">
        <v>2020</v>
      </c>
      <c r="H2" s="168">
        <v>2021</v>
      </c>
      <c r="J2" s="16"/>
      <c r="K2" s="42"/>
      <c r="L2" s="42"/>
    </row>
    <row r="3" spans="2:15" s="8" customFormat="1" ht="20.100000000000001" customHeight="1" x14ac:dyDescent="0.25">
      <c r="B3" s="7"/>
      <c r="C3" s="244" t="s">
        <v>8</v>
      </c>
      <c r="D3" s="245"/>
      <c r="E3" s="245"/>
      <c r="F3" s="245"/>
      <c r="I3" s="210"/>
      <c r="K3" s="42"/>
      <c r="L3" s="42"/>
      <c r="M3" s="42"/>
      <c r="N3" s="42"/>
      <c r="O3" s="42"/>
    </row>
    <row r="4" spans="2:15" ht="24.95" customHeight="1" x14ac:dyDescent="0.25">
      <c r="B4" s="3" t="s">
        <v>6</v>
      </c>
      <c r="C4" s="4">
        <v>9.8800000000000008</v>
      </c>
      <c r="D4" s="4">
        <v>9.0399999999999991</v>
      </c>
      <c r="E4" s="4">
        <v>11.52</v>
      </c>
      <c r="F4" s="4">
        <v>11.38</v>
      </c>
      <c r="G4" s="171">
        <v>13.5</v>
      </c>
      <c r="H4" s="169">
        <v>8.74</v>
      </c>
      <c r="I4" s="204"/>
      <c r="J4" s="42"/>
    </row>
    <row r="5" spans="2:15" ht="24.95" customHeight="1" x14ac:dyDescent="0.25">
      <c r="B5" s="3" t="s">
        <v>0</v>
      </c>
      <c r="C5" s="4">
        <v>10.3</v>
      </c>
      <c r="D5" s="4">
        <v>9.8945347540552682</v>
      </c>
      <c r="E5" s="4">
        <v>10.922886161430487</v>
      </c>
      <c r="F5" s="4">
        <v>11.577511051931157</v>
      </c>
      <c r="G5" s="171">
        <v>13.9</v>
      </c>
      <c r="H5" s="169">
        <v>9.27</v>
      </c>
      <c r="I5" s="204"/>
      <c r="J5" s="42"/>
    </row>
    <row r="6" spans="2:15" ht="24.95" customHeight="1" x14ac:dyDescent="0.25">
      <c r="C6" s="42"/>
      <c r="D6" s="42"/>
      <c r="E6" s="42"/>
      <c r="F6" s="42"/>
      <c r="G6" s="42"/>
      <c r="H6" s="42"/>
    </row>
    <row r="7" spans="2:15" ht="24.95" customHeight="1" x14ac:dyDescent="0.25"/>
    <row r="8" spans="2:15" ht="24.95" customHeight="1" x14ac:dyDescent="0.25"/>
    <row r="9" spans="2:15" ht="24.95" customHeight="1" x14ac:dyDescent="0.25"/>
    <row r="10" spans="2:15" ht="24.95" customHeight="1" x14ac:dyDescent="0.25"/>
    <row r="11" spans="2:15" ht="24.95" customHeight="1" x14ac:dyDescent="0.25"/>
    <row r="12" spans="2:15" ht="24.95" customHeight="1" x14ac:dyDescent="0.25"/>
    <row r="13" spans="2:15" ht="24.95" customHeight="1" x14ac:dyDescent="0.25"/>
    <row r="14" spans="2:15" ht="24.95" customHeight="1" x14ac:dyDescent="0.25"/>
    <row r="15" spans="2:15" ht="24.95" customHeight="1" x14ac:dyDescent="0.25"/>
    <row r="16" spans="2:15" ht="24.95" customHeight="1" x14ac:dyDescent="0.25"/>
    <row r="17" ht="24.95" customHeight="1" x14ac:dyDescent="0.25"/>
    <row r="18" ht="24.95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  <row r="26" hidden="1" x14ac:dyDescent="0.25"/>
  </sheetData>
  <mergeCells count="1">
    <mergeCell ref="C3:F3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>
      <selection activeCell="I1" sqref="I1:I1048576"/>
    </sheetView>
  </sheetViews>
  <sheetFormatPr baseColWidth="10" defaultColWidth="0" defaultRowHeight="15" zeroHeight="1" x14ac:dyDescent="0.25"/>
  <cols>
    <col min="1" max="1" width="11.42578125" customWidth="1"/>
    <col min="2" max="2" width="25.140625" bestFit="1" customWidth="1"/>
    <col min="3" max="8" width="11.42578125" customWidth="1"/>
    <col min="9" max="9" width="11.42578125" hidden="1" customWidth="1"/>
    <col min="10" max="15" width="0" hidden="1" customWidth="1"/>
    <col min="16" max="16384" width="11.42578125" hidden="1"/>
  </cols>
  <sheetData>
    <row r="1" spans="2:14" ht="24.95" customHeight="1" x14ac:dyDescent="0.25">
      <c r="B1" s="231" t="s">
        <v>178</v>
      </c>
      <c r="E1" s="16" t="s">
        <v>2</v>
      </c>
      <c r="J1" s="16"/>
    </row>
    <row r="2" spans="2:14" ht="24.95" customHeight="1" x14ac:dyDescent="0.25">
      <c r="J2" s="8"/>
      <c r="K2" s="2"/>
      <c r="L2" s="2"/>
      <c r="M2" s="2"/>
      <c r="N2" s="2"/>
    </row>
    <row r="3" spans="2:14" ht="24.95" customHeight="1" x14ac:dyDescent="0.25">
      <c r="J3" s="42"/>
      <c r="K3" s="42"/>
    </row>
    <row r="4" spans="2:14" s="8" customFormat="1" ht="20.100000000000001" customHeight="1" x14ac:dyDescent="0.25">
      <c r="B4"/>
      <c r="C4"/>
      <c r="D4"/>
      <c r="E4"/>
      <c r="F4"/>
      <c r="G4"/>
      <c r="H4"/>
      <c r="I4" s="210"/>
      <c r="J4" s="42"/>
      <c r="K4" s="42"/>
      <c r="L4" s="42"/>
      <c r="M4" s="42"/>
      <c r="N4" s="42"/>
    </row>
    <row r="5" spans="2:14" ht="24.95" customHeight="1" x14ac:dyDescent="0.25">
      <c r="I5" s="204"/>
    </row>
    <row r="6" spans="2:14" ht="24.95" customHeight="1" x14ac:dyDescent="0.25">
      <c r="I6" s="204"/>
    </row>
    <row r="7" spans="2:14" ht="24.95" customHeight="1" x14ac:dyDescent="0.25"/>
    <row r="8" spans="2:14" ht="24.95" customHeight="1" x14ac:dyDescent="0.25"/>
    <row r="9" spans="2:14" ht="24.95" customHeight="1" x14ac:dyDescent="0.25"/>
    <row r="10" spans="2:14" ht="24.95" customHeight="1" x14ac:dyDescent="0.25"/>
    <row r="11" spans="2:14" ht="24.95" customHeight="1" x14ac:dyDescent="0.25"/>
    <row r="12" spans="2:14" ht="24.95" customHeight="1" x14ac:dyDescent="0.25"/>
    <row r="13" spans="2:14" ht="24.95" customHeight="1" x14ac:dyDescent="0.25"/>
    <row r="14" spans="2:14" ht="24.95" hidden="1" customHeight="1" x14ac:dyDescent="0.25"/>
    <row r="15" spans="2:14" ht="24.95" hidden="1" customHeight="1" x14ac:dyDescent="0.25"/>
  </sheetData>
  <hyperlinks>
    <hyperlink ref="E1" location="INDICE!A1" display="I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A18" sqref="A18:XFD1048576"/>
    </sheetView>
  </sheetViews>
  <sheetFormatPr baseColWidth="10" defaultColWidth="0" defaultRowHeight="15" zeroHeight="1" x14ac:dyDescent="0.25"/>
  <cols>
    <col min="1" max="1" width="11.42578125" customWidth="1"/>
    <col min="2" max="2" width="25.140625" bestFit="1" customWidth="1"/>
    <col min="3" max="9" width="11.42578125" customWidth="1"/>
    <col min="10" max="11" width="0" hidden="1" customWidth="1"/>
    <col min="12" max="16384" width="11.42578125" hidden="1"/>
  </cols>
  <sheetData>
    <row r="1" spans="2:10" ht="24.95" customHeight="1" x14ac:dyDescent="0.25">
      <c r="B1" s="11" t="s">
        <v>12</v>
      </c>
      <c r="E1" s="16" t="s">
        <v>2</v>
      </c>
      <c r="J1" s="16"/>
    </row>
    <row r="2" spans="2:10" ht="24.95" customHeight="1" x14ac:dyDescent="0.25">
      <c r="B2" s="200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168">
        <v>2021</v>
      </c>
    </row>
    <row r="3" spans="2:10" s="8" customFormat="1" ht="20.100000000000001" customHeight="1" x14ac:dyDescent="0.25">
      <c r="B3" s="7"/>
      <c r="C3" s="242" t="s">
        <v>8</v>
      </c>
      <c r="D3" s="243"/>
      <c r="E3" s="243"/>
      <c r="F3" s="243"/>
      <c r="G3" s="243"/>
      <c r="H3" s="243"/>
    </row>
    <row r="4" spans="2:10" ht="24.95" customHeight="1" x14ac:dyDescent="0.25">
      <c r="B4" s="3" t="s">
        <v>6</v>
      </c>
      <c r="C4" s="106">
        <v>16.329999999999998</v>
      </c>
      <c r="D4" s="106">
        <v>16.510000000000002</v>
      </c>
      <c r="E4" s="106">
        <v>18.09</v>
      </c>
      <c r="F4" s="106">
        <v>18.760000000000002</v>
      </c>
      <c r="G4" s="176">
        <v>12.1</v>
      </c>
      <c r="H4" s="169">
        <v>16.100000000000001</v>
      </c>
      <c r="I4" s="13"/>
      <c r="J4" s="13"/>
    </row>
    <row r="5" spans="2:10" ht="24.95" customHeight="1" x14ac:dyDescent="0.25">
      <c r="B5" s="3" t="s">
        <v>0</v>
      </c>
      <c r="C5" s="106">
        <v>16.59</v>
      </c>
      <c r="D5" s="106">
        <v>17.22</v>
      </c>
      <c r="E5" s="106">
        <v>18.579999999999998</v>
      </c>
      <c r="F5" s="106">
        <v>18.55</v>
      </c>
      <c r="G5" s="176">
        <v>12.25</v>
      </c>
      <c r="H5" s="169">
        <v>16.73</v>
      </c>
      <c r="I5" s="13"/>
      <c r="J5" s="13"/>
    </row>
    <row r="6" spans="2:10" ht="24.95" customHeight="1" x14ac:dyDescent="0.25">
      <c r="H6" s="42"/>
      <c r="I6" s="42"/>
      <c r="J6" s="42"/>
    </row>
    <row r="7" spans="2:10" ht="24.95" customHeight="1" x14ac:dyDescent="0.25"/>
    <row r="8" spans="2:10" ht="24.95" customHeight="1" x14ac:dyDescent="0.25"/>
    <row r="9" spans="2:10" ht="24.95" customHeight="1" x14ac:dyDescent="0.25"/>
    <row r="10" spans="2:10" ht="24.95" customHeight="1" x14ac:dyDescent="0.25"/>
    <row r="11" spans="2:10" ht="24.95" customHeight="1" x14ac:dyDescent="0.25"/>
    <row r="12" spans="2:10" ht="24.95" customHeight="1" x14ac:dyDescent="0.25"/>
    <row r="13" spans="2:10" ht="24.95" customHeight="1" x14ac:dyDescent="0.25"/>
    <row r="14" spans="2:10" ht="24.95" customHeight="1" x14ac:dyDescent="0.25"/>
    <row r="15" spans="2:10" ht="24.95" customHeight="1" x14ac:dyDescent="0.25"/>
    <row r="16" spans="2:10" ht="24.95" customHeight="1" x14ac:dyDescent="0.25"/>
    <row r="17" ht="24.95" customHeight="1" x14ac:dyDescent="0.25"/>
    <row r="18" ht="24.95" hidden="1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  <row r="25" ht="24.95" hidden="1" customHeight="1" x14ac:dyDescent="0.25"/>
  </sheetData>
  <mergeCells count="1">
    <mergeCell ref="C3:H3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>
      <selection activeCell="A24" sqref="A24:XFD1048576"/>
    </sheetView>
  </sheetViews>
  <sheetFormatPr baseColWidth="10" defaultColWidth="0" defaultRowHeight="15" zeroHeight="1" x14ac:dyDescent="0.25"/>
  <cols>
    <col min="1" max="1" width="11.42578125" customWidth="1"/>
    <col min="2" max="2" width="31.28515625" customWidth="1"/>
    <col min="3" max="9" width="11.42578125" customWidth="1"/>
    <col min="10" max="10" width="0" hidden="1" customWidth="1"/>
    <col min="11" max="16384" width="11.42578125" hidden="1"/>
  </cols>
  <sheetData>
    <row r="1" spans="2:8" ht="24.95" customHeight="1" x14ac:dyDescent="0.25">
      <c r="B1" s="11" t="s">
        <v>13</v>
      </c>
      <c r="E1" s="16" t="s">
        <v>2</v>
      </c>
    </row>
    <row r="2" spans="2:8" ht="24.95" customHeight="1" x14ac:dyDescent="0.25">
      <c r="B2" s="200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168">
        <v>2021</v>
      </c>
    </row>
    <row r="3" spans="2:8" s="8" customFormat="1" ht="20.100000000000001" customHeight="1" x14ac:dyDescent="0.25">
      <c r="B3" s="7"/>
      <c r="C3" s="242" t="s">
        <v>8</v>
      </c>
      <c r="D3" s="243"/>
      <c r="E3" s="243"/>
      <c r="F3" s="243"/>
      <c r="G3" s="243"/>
      <c r="H3" s="243"/>
    </row>
    <row r="4" spans="2:8" ht="24.95" customHeight="1" x14ac:dyDescent="0.25">
      <c r="B4" s="3" t="s">
        <v>6</v>
      </c>
      <c r="C4" s="4">
        <v>12.01</v>
      </c>
      <c r="D4" s="4">
        <v>11.13</v>
      </c>
      <c r="E4" s="4">
        <v>13.28</v>
      </c>
      <c r="F4" s="4">
        <v>13.74</v>
      </c>
      <c r="G4" s="176">
        <v>12.62</v>
      </c>
      <c r="H4" s="169">
        <v>12.3</v>
      </c>
    </row>
    <row r="5" spans="2:8" ht="24.95" customHeight="1" x14ac:dyDescent="0.25">
      <c r="B5" s="12" t="s">
        <v>14</v>
      </c>
      <c r="C5" s="51">
        <v>8.27</v>
      </c>
      <c r="D5" s="51">
        <v>7.98</v>
      </c>
      <c r="E5" s="51">
        <v>8.85</v>
      </c>
      <c r="F5" s="51">
        <v>9.5</v>
      </c>
      <c r="G5" s="177">
        <v>6.79</v>
      </c>
      <c r="H5" s="51">
        <v>7.97</v>
      </c>
    </row>
    <row r="6" spans="2:8" ht="24.95" customHeight="1" x14ac:dyDescent="0.25">
      <c r="B6" s="14" t="s">
        <v>15</v>
      </c>
      <c r="C6" s="5">
        <v>3.75</v>
      </c>
      <c r="D6" s="5">
        <v>3.15</v>
      </c>
      <c r="E6" s="5">
        <v>4.43</v>
      </c>
      <c r="F6" s="5">
        <v>4.25</v>
      </c>
      <c r="G6" s="178">
        <v>5.83</v>
      </c>
      <c r="H6" s="5">
        <v>4.33</v>
      </c>
    </row>
    <row r="7" spans="2:8" ht="24.95" customHeight="1" x14ac:dyDescent="0.25">
      <c r="B7" s="3" t="s">
        <v>0</v>
      </c>
      <c r="C7" s="106">
        <v>11.94</v>
      </c>
      <c r="D7" s="106">
        <v>11.83</v>
      </c>
      <c r="E7" s="106">
        <v>13.41</v>
      </c>
      <c r="F7" s="106">
        <v>12.97</v>
      </c>
      <c r="G7" s="176">
        <v>13.11</v>
      </c>
      <c r="H7" s="169">
        <v>12.41</v>
      </c>
    </row>
    <row r="8" spans="2:8" ht="24.95" customHeight="1" x14ac:dyDescent="0.25">
      <c r="B8" s="12" t="s">
        <v>14</v>
      </c>
      <c r="C8" s="51">
        <v>8.2100000000000009</v>
      </c>
      <c r="D8" s="51">
        <v>8.5299999999999994</v>
      </c>
      <c r="E8" s="51">
        <v>9.2899999999999991</v>
      </c>
      <c r="F8" s="51">
        <v>9.4700000000000006</v>
      </c>
      <c r="G8" s="177">
        <v>7.04</v>
      </c>
      <c r="H8" s="51">
        <v>8.41</v>
      </c>
    </row>
    <row r="9" spans="2:8" ht="24.95" customHeight="1" x14ac:dyDescent="0.25">
      <c r="B9" s="14" t="s">
        <v>15</v>
      </c>
      <c r="C9" s="5">
        <v>3.72</v>
      </c>
      <c r="D9" s="5">
        <v>3.3</v>
      </c>
      <c r="E9" s="5">
        <v>4.12</v>
      </c>
      <c r="F9" s="5">
        <v>3.49</v>
      </c>
      <c r="G9" s="178">
        <v>6.07</v>
      </c>
      <c r="H9" s="5">
        <v>4</v>
      </c>
    </row>
    <row r="10" spans="2:8" ht="24.95" customHeight="1" x14ac:dyDescent="0.25"/>
    <row r="11" spans="2:8" ht="24.95" customHeight="1" x14ac:dyDescent="0.25"/>
    <row r="12" spans="2:8" ht="24.95" customHeight="1" x14ac:dyDescent="0.25"/>
    <row r="13" spans="2:8" ht="24.95" customHeight="1" x14ac:dyDescent="0.25"/>
    <row r="14" spans="2:8" ht="24.95" customHeight="1" x14ac:dyDescent="0.25"/>
    <row r="15" spans="2:8" ht="24.95" customHeight="1" x14ac:dyDescent="0.25"/>
    <row r="16" spans="2:8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hidden="1" customHeight="1" x14ac:dyDescent="0.25"/>
    <row r="25" ht="24.95" hidden="1" customHeight="1" x14ac:dyDescent="0.25"/>
    <row r="26" ht="24.95" hidden="1" customHeight="1" x14ac:dyDescent="0.25"/>
  </sheetData>
  <mergeCells count="1">
    <mergeCell ref="C3:H3"/>
  </mergeCells>
  <hyperlinks>
    <hyperlink ref="E1" location="INDICE!A1" display="I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opLeftCell="B1" workbookViewId="0">
      <selection activeCell="B19" sqref="A19:XFD1048576"/>
    </sheetView>
  </sheetViews>
  <sheetFormatPr baseColWidth="10" defaultColWidth="0" defaultRowHeight="15" zeroHeight="1" x14ac:dyDescent="0.25"/>
  <cols>
    <col min="1" max="1" width="8.7109375" customWidth="1"/>
    <col min="2" max="2" width="25.140625" bestFit="1" customWidth="1"/>
    <col min="3" max="8" width="11.42578125" customWidth="1"/>
    <col min="9" max="9" width="8.7109375" customWidth="1"/>
    <col min="10" max="10" width="0" hidden="1" customWidth="1"/>
    <col min="11" max="16384" width="11.42578125" hidden="1"/>
  </cols>
  <sheetData>
    <row r="1" spans="2:10" ht="24.95" customHeight="1" x14ac:dyDescent="0.25">
      <c r="B1" s="11" t="s">
        <v>38</v>
      </c>
      <c r="D1" s="16" t="s">
        <v>2</v>
      </c>
      <c r="J1" s="16"/>
    </row>
    <row r="2" spans="2:10" ht="24.95" customHeight="1" x14ac:dyDescent="0.25">
      <c r="B2" s="200" t="s">
        <v>7</v>
      </c>
      <c r="C2" s="6">
        <v>2016</v>
      </c>
      <c r="D2" s="6">
        <v>2017</v>
      </c>
      <c r="E2" s="6">
        <v>2018</v>
      </c>
      <c r="F2" s="6">
        <v>2019</v>
      </c>
      <c r="G2" s="168">
        <v>2020</v>
      </c>
      <c r="H2" s="168">
        <v>2021</v>
      </c>
      <c r="J2" s="16"/>
    </row>
    <row r="3" spans="2:10" s="8" customFormat="1" ht="20.100000000000001" customHeight="1" x14ac:dyDescent="0.25">
      <c r="B3" s="7"/>
      <c r="C3" s="244" t="s">
        <v>8</v>
      </c>
      <c r="D3" s="245"/>
      <c r="E3" s="245"/>
      <c r="F3" s="245"/>
    </row>
    <row r="4" spans="2:10" ht="24.95" customHeight="1" x14ac:dyDescent="0.25">
      <c r="B4" s="3" t="s">
        <v>6</v>
      </c>
      <c r="C4" s="43">
        <v>32.950000000000003</v>
      </c>
      <c r="D4" s="43">
        <v>33.409999999999997</v>
      </c>
      <c r="E4" s="43">
        <v>31.34</v>
      </c>
      <c r="F4" s="43">
        <v>30.45</v>
      </c>
      <c r="G4" s="176">
        <v>20.14</v>
      </c>
      <c r="H4" s="169">
        <v>26.24</v>
      </c>
    </row>
    <row r="5" spans="2:10" ht="24.95" customHeight="1" x14ac:dyDescent="0.25">
      <c r="B5" s="3" t="s">
        <v>0</v>
      </c>
      <c r="C5" s="43">
        <v>31.381527594228437</v>
      </c>
      <c r="D5" s="43">
        <v>31.934569853266908</v>
      </c>
      <c r="E5" s="43">
        <v>30.598129472547615</v>
      </c>
      <c r="F5" s="43">
        <v>29.939376769674254</v>
      </c>
      <c r="G5" s="176">
        <v>19.89</v>
      </c>
      <c r="H5" s="169">
        <v>25.61</v>
      </c>
    </row>
    <row r="6" spans="2:10" ht="24.95" customHeight="1" x14ac:dyDescent="0.25"/>
    <row r="7" spans="2:10" ht="24.95" customHeight="1" x14ac:dyDescent="0.25"/>
    <row r="8" spans="2:10" ht="24.95" customHeight="1" x14ac:dyDescent="0.25"/>
    <row r="9" spans="2:10" ht="24.95" customHeight="1" x14ac:dyDescent="0.25"/>
    <row r="10" spans="2:10" ht="24.95" customHeight="1" x14ac:dyDescent="0.25"/>
    <row r="11" spans="2:10" ht="24.95" customHeight="1" x14ac:dyDescent="0.25"/>
    <row r="12" spans="2:10" ht="24.95" customHeight="1" x14ac:dyDescent="0.25"/>
    <row r="13" spans="2:10" ht="24.95" customHeight="1" x14ac:dyDescent="0.25"/>
    <row r="14" spans="2:10" ht="24.95" customHeight="1" x14ac:dyDescent="0.25"/>
    <row r="15" spans="2:10" ht="24.95" customHeight="1" x14ac:dyDescent="0.25"/>
    <row r="16" spans="2:10" ht="24.95" customHeight="1" x14ac:dyDescent="0.25"/>
    <row r="17" ht="24.95" customHeight="1" x14ac:dyDescent="0.25"/>
    <row r="18" ht="24.95" customHeight="1" x14ac:dyDescent="0.25"/>
    <row r="19" ht="24.95" hidden="1" customHeight="1" x14ac:dyDescent="0.25"/>
    <row r="20" ht="24.95" hidden="1" customHeight="1" x14ac:dyDescent="0.25"/>
    <row r="21" ht="24.95" hidden="1" customHeight="1" x14ac:dyDescent="0.25"/>
    <row r="22" ht="24.95" hidden="1" customHeight="1" x14ac:dyDescent="0.25"/>
    <row r="23" ht="24.95" hidden="1" customHeight="1" x14ac:dyDescent="0.25"/>
    <row r="24" ht="24.95" hidden="1" customHeight="1" x14ac:dyDescent="0.25"/>
  </sheetData>
  <mergeCells count="1">
    <mergeCell ref="C3:F3"/>
  </mergeCells>
  <hyperlinks>
    <hyperlink ref="D1" location="INDICE!A1" display="I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MT_PR</vt:lpstr>
      <vt:lpstr>MT_1</vt:lpstr>
      <vt:lpstr>MT_2</vt:lpstr>
      <vt:lpstr>MT_3</vt:lpstr>
      <vt:lpstr>MT_TBG</vt:lpstr>
      <vt:lpstr>MT_4</vt:lpstr>
      <vt:lpstr>MT_5</vt:lpstr>
      <vt:lpstr>MT_6</vt:lpstr>
      <vt:lpstr>MT_7</vt:lpstr>
      <vt:lpstr>MT_8</vt:lpstr>
      <vt:lpstr>MT_9</vt:lpstr>
      <vt:lpstr>MT_10</vt:lpstr>
      <vt:lpstr>MT_11</vt:lpstr>
      <vt:lpstr>MT_11_</vt:lpstr>
      <vt:lpstr>D_1</vt:lpstr>
      <vt:lpstr>D_2</vt:lpstr>
      <vt:lpstr>D_3 </vt:lpstr>
      <vt:lpstr>D_4 </vt:lpstr>
      <vt:lpstr>PO_PR</vt:lpstr>
      <vt:lpstr>PO_1</vt:lpstr>
      <vt:lpstr>PO_2</vt:lpstr>
      <vt:lpstr>CO_1</vt:lpstr>
      <vt:lpstr>CO_2</vt:lpstr>
      <vt:lpstr>CO_3</vt:lpstr>
      <vt:lpstr>CO_4</vt:lpstr>
      <vt:lpstr>CO_5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2022-08-30T17:52:43Z</dcterms:modified>
</cp:coreProperties>
</file>